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w\iCloudDrive\Documents\Docs-PeterMBP\ICCS\"/>
    </mc:Choice>
  </mc:AlternateContent>
  <xr:revisionPtr revIDLastSave="0" documentId="13_ncr:1_{145B0878-22CD-4053-8642-578F047C88EF}" xr6:coauthVersionLast="47" xr6:coauthVersionMax="47" xr10:uidLastSave="{00000000-0000-0000-0000-000000000000}"/>
  <bookViews>
    <workbookView xWindow="276" yWindow="108" windowWidth="44940" windowHeight="25548" activeTab="3" xr2:uid="{45D18981-CD68-4C8B-B530-EB20DA901FE7}"/>
  </bookViews>
  <sheets>
    <sheet name="Summary" sheetId="8" r:id="rId1"/>
    <sheet name="Components" sheetId="7" r:id="rId2"/>
    <sheet name="PresoFormat" sheetId="12" r:id="rId3"/>
    <sheet name="FundingModelPres" sheetId="11" r:id="rId4"/>
  </sheets>
  <definedNames>
    <definedName name="_xlnm.Print_Area" localSheetId="1">Components!$A$1:$M$52</definedName>
    <definedName name="_xlnm.Print_Area" localSheetId="3">FundingModelPres!$A$1:$Z$23</definedName>
    <definedName name="_xlnm.Print_Area" localSheetId="2">PresoFormat!$A$1:$M$54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11" i="11" l="1"/>
  <c r="AC12" i="11"/>
  <c r="AC13" i="11"/>
  <c r="AC14" i="11"/>
  <c r="AC15" i="11"/>
  <c r="AC16" i="11"/>
  <c r="AC17" i="11"/>
  <c r="AC18" i="11"/>
  <c r="AC19" i="11"/>
  <c r="AC20" i="11"/>
  <c r="AC21" i="11"/>
  <c r="AC22" i="11"/>
  <c r="AC10" i="11"/>
  <c r="AC8" i="11"/>
  <c r="Y4" i="11"/>
  <c r="G4" i="11"/>
  <c r="C28" i="8"/>
  <c r="C23" i="8"/>
  <c r="C16" i="8"/>
  <c r="L51" i="12"/>
  <c r="L50" i="12"/>
  <c r="L49" i="12"/>
  <c r="L48" i="12"/>
  <c r="L47" i="12"/>
  <c r="L39" i="12"/>
  <c r="L38" i="12"/>
  <c r="L37" i="12"/>
  <c r="L36" i="12"/>
  <c r="L35" i="12"/>
  <c r="L33" i="12"/>
  <c r="L23" i="12"/>
  <c r="L22" i="12"/>
  <c r="L21" i="12"/>
  <c r="L18" i="12"/>
  <c r="L17" i="12"/>
  <c r="L16" i="12"/>
  <c r="L15" i="12"/>
  <c r="L12" i="12"/>
  <c r="X11" i="11"/>
  <c r="X12" i="11"/>
  <c r="X13" i="11"/>
  <c r="X14" i="11"/>
  <c r="X15" i="11"/>
  <c r="X16" i="11"/>
  <c r="X17" i="11"/>
  <c r="X18" i="11"/>
  <c r="X19" i="11"/>
  <c r="X20" i="11"/>
  <c r="X21" i="11"/>
  <c r="X22" i="11"/>
  <c r="X10" i="11"/>
  <c r="W8" i="11"/>
  <c r="O22" i="11"/>
  <c r="F22" i="11"/>
  <c r="O21" i="11"/>
  <c r="F21" i="11"/>
  <c r="O20" i="11"/>
  <c r="F20" i="11"/>
  <c r="O19" i="11"/>
  <c r="F19" i="11"/>
  <c r="O18" i="11"/>
  <c r="F18" i="11"/>
  <c r="O17" i="11"/>
  <c r="F17" i="11"/>
  <c r="O16" i="11"/>
  <c r="F16" i="11"/>
  <c r="O15" i="11"/>
  <c r="F15" i="11"/>
  <c r="O14" i="11"/>
  <c r="F14" i="11"/>
  <c r="O13" i="11"/>
  <c r="F13" i="11"/>
  <c r="O12" i="11"/>
  <c r="F12" i="11"/>
  <c r="O11" i="11"/>
  <c r="F11" i="11"/>
  <c r="O10" i="11"/>
  <c r="F10" i="11"/>
  <c r="N8" i="11"/>
  <c r="E8" i="11"/>
  <c r="L49" i="7"/>
  <c r="L48" i="7"/>
  <c r="L47" i="7"/>
  <c r="L46" i="7"/>
  <c r="L45" i="7"/>
  <c r="L38" i="7"/>
  <c r="L37" i="7"/>
  <c r="L36" i="7"/>
  <c r="L35" i="7"/>
  <c r="L34" i="7"/>
  <c r="L32" i="7"/>
  <c r="L23" i="7"/>
  <c r="L22" i="7"/>
  <c r="L21" i="7"/>
  <c r="L18" i="7"/>
  <c r="L17" i="7"/>
  <c r="L16" i="7"/>
  <c r="L15" i="7"/>
  <c r="L12" i="7"/>
  <c r="L24" i="7" s="1"/>
  <c r="C29" i="8" l="1"/>
  <c r="L24" i="12"/>
  <c r="L52" i="12"/>
  <c r="L40" i="12"/>
  <c r="L39" i="7"/>
  <c r="P4" i="11" s="1"/>
  <c r="P8" i="11" s="1"/>
  <c r="Q8" i="11" s="1"/>
  <c r="L50" i="7"/>
  <c r="Y8" i="11" s="1"/>
  <c r="Z8" i="11" s="1"/>
  <c r="L54" i="12" l="1"/>
  <c r="L52" i="7"/>
  <c r="G8" i="11"/>
  <c r="AB8" i="11" s="1"/>
  <c r="Y21" i="11"/>
  <c r="Y22" i="11"/>
  <c r="Y14" i="11"/>
  <c r="Y10" i="11"/>
  <c r="Y12" i="11"/>
  <c r="Y11" i="11"/>
  <c r="Y20" i="11"/>
  <c r="Y13" i="11"/>
  <c r="Y15" i="11"/>
  <c r="Y19" i="11"/>
  <c r="Y17" i="11"/>
  <c r="Y16" i="11"/>
  <c r="Y18" i="11"/>
  <c r="P13" i="11"/>
  <c r="P20" i="11"/>
  <c r="P15" i="11"/>
  <c r="P21" i="11"/>
  <c r="P22" i="11"/>
  <c r="P10" i="11"/>
  <c r="P12" i="11"/>
  <c r="P18" i="11"/>
  <c r="P17" i="11"/>
  <c r="P14" i="11"/>
  <c r="P11" i="11"/>
  <c r="P19" i="11"/>
  <c r="P16" i="11"/>
  <c r="H8" i="11" l="1"/>
  <c r="G18" i="11" s="1"/>
  <c r="AB18" i="11" s="1"/>
  <c r="Y23" i="11"/>
  <c r="G13" i="11"/>
  <c r="AB13" i="11" s="1"/>
  <c r="G20" i="11"/>
  <c r="AB20" i="11" s="1"/>
  <c r="G10" i="11"/>
  <c r="AB10" i="11" s="1"/>
  <c r="G15" i="11"/>
  <c r="AB15" i="11" s="1"/>
  <c r="G16" i="11"/>
  <c r="AB16" i="11" s="1"/>
  <c r="G21" i="11"/>
  <c r="AB21" i="11" s="1"/>
  <c r="G12" i="11"/>
  <c r="AB12" i="11" s="1"/>
  <c r="G11" i="11"/>
  <c r="AB11" i="11" s="1"/>
  <c r="G17" i="11"/>
  <c r="AB17" i="11" s="1"/>
  <c r="G14" i="11"/>
  <c r="AB14" i="11" s="1"/>
  <c r="G22" i="11"/>
  <c r="AB22" i="11" s="1"/>
  <c r="G19" i="11"/>
  <c r="AB19" i="11" s="1"/>
  <c r="P23" i="11"/>
  <c r="AB23" i="11" l="1"/>
  <c r="G23" i="11"/>
</calcChain>
</file>

<file path=xl/sharedStrings.xml><?xml version="1.0" encoding="utf-8"?>
<sst xmlns="http://schemas.openxmlformats.org/spreadsheetml/2006/main" count="253" uniqueCount="123">
  <si>
    <t>Program Office</t>
  </si>
  <si>
    <t>For Cross-Jurisdictional Collaboration, Facilitation and Support</t>
  </si>
  <si>
    <t>2022-2023</t>
  </si>
  <si>
    <t>Role</t>
  </si>
  <si>
    <t>Meetings and Events Management</t>
  </si>
  <si>
    <t>Notes</t>
  </si>
  <si>
    <t>Communications</t>
  </si>
  <si>
    <t>Communications Lead and Facilitated Content Development</t>
  </si>
  <si>
    <t>Multimedia and Graphic Design Expert</t>
  </si>
  <si>
    <t>Facilitated Implementation</t>
  </si>
  <si>
    <t>Implementation Team Coordination and Facilitation</t>
  </si>
  <si>
    <t>Annual FTE Expense</t>
  </si>
  <si>
    <t>Contracted Professional Services</t>
  </si>
  <si>
    <t>Software, Tools, Subscriptions, Memberships, Business Expenses</t>
  </si>
  <si>
    <t>Jointly requested services and automation for testing - security, interop</t>
  </si>
  <si>
    <t>Collaboration Platforms/Tools/Subscriptions</t>
  </si>
  <si>
    <t>Contracted expertise for time limited activities</t>
  </si>
  <si>
    <t>Subtotal</t>
  </si>
  <si>
    <t>A “Declaration 2.0”</t>
  </si>
  <si>
    <t>Shared (shareable) narrative</t>
  </si>
  <si>
    <t>Participatory demonstration/experience</t>
  </si>
  <si>
    <t>Advancing the ongoing collaboration of jurisdictional implementation teams</t>
  </si>
  <si>
    <t>Key deliverables as validated by Executive SWAT Team</t>
  </si>
  <si>
    <t>- The written words for shared intent/agreement among the jurisdictions</t>
  </si>
  <si>
    <t>- Explains the what, why, who, how questions that arise from a “Declaration 2.0”</t>
  </si>
  <si>
    <t>- Builds confidence and understanding among executives through tangible experience</t>
  </si>
  <si>
    <t>- QC/ON/BC. Add others when ready – NS? AB?</t>
  </si>
  <si>
    <t>- Improved support and services to the teams as their collaboration calls for them</t>
  </si>
  <si>
    <t xml:space="preserve">Jointly requested simulation and demonstration services for communications and marketting </t>
  </si>
  <si>
    <t>Slack, Miro, Vimeo, etc.</t>
  </si>
  <si>
    <t>example: Technical writer may be required from time to time (publication of credential designs, presentation of listings of credential issuers, common/shared proof requests etc.)</t>
  </si>
  <si>
    <t>Github, azure/aws, even if contracted professionals do the work ICCS would need to own the account/tennancy at the hosting providers</t>
  </si>
  <si>
    <t>Lead facilitator and coordinator</t>
  </si>
  <si>
    <t>Would operate like a "community manager" does in open source communities/initatives but in our case would work across jurisdictions</t>
  </si>
  <si>
    <t>Agile Team Lead</t>
  </si>
  <si>
    <t>Use case design, user experience design</t>
  </si>
  <si>
    <t>POC Use-Case Digital Service integration/deployment</t>
  </si>
  <si>
    <t xml:space="preserve">POC Use-Case Credential Issuer integration/deployment </t>
  </si>
  <si>
    <t>Example jurisdictions might be: NS, MB, PE, NL, YT or others</t>
  </si>
  <si>
    <t>POC Jurisdiciotnal branded wallet deployment (android/iOS)</t>
  </si>
  <si>
    <t>Travel - 3k per trip/event</t>
  </si>
  <si>
    <t>This small agile digital delivery team would work at the direction of a jurisdiction that sponsors a targetted use-use</t>
  </si>
  <si>
    <t xml:space="preserve">The ICCS team would be familiar with the core software and services for digital verifiable credentials </t>
  </si>
  <si>
    <t>The team serves as an accelerator and skills/knowledge transfer vehicle to help small and medium size jurisdictions get started</t>
  </si>
  <si>
    <t>Jurisdictional Implementation Team - Requested Support and Services</t>
  </si>
  <si>
    <t>Shared Open Source Core Software Maintenance and Enhancement</t>
  </si>
  <si>
    <t>Shared Open Source Platform Components and Services</t>
  </si>
  <si>
    <t>Ongoing maintenace for open source code bases in areas such as indy ledger, aries interoperability - (python, javascript), bifold wallet (android, iOS)</t>
  </si>
  <si>
    <t>Creates structured operational services and systems that performs constant, automated, interoperability and security testing in a separate hosting environment</t>
  </si>
  <si>
    <t>Shared tools, code, infrastructure, security automation, monitoring etc. around ongoing operations of jurisdictional dev/test/prod environments</t>
  </si>
  <si>
    <t>Creates one or two lightweight simulations and demonstration to support executives and leaders in support of communications activities</t>
  </si>
  <si>
    <t>Total:</t>
  </si>
  <si>
    <t>General Management, Administration and Financial</t>
  </si>
  <si>
    <t>Business and Operations Expenses for Events</t>
  </si>
  <si>
    <t>Expanded ICCS Operations and Secretariat Services for FPT Deputies and Jurisdictionaly Hosted Ministers Tables</t>
  </si>
  <si>
    <t>- Operations, planning, organizing, logistics, facilities, amenities, etc</t>
  </si>
  <si>
    <t>Operations and Secretariat</t>
  </si>
  <si>
    <t>- Also meets the needs of digital trust and identity priority for these services</t>
  </si>
  <si>
    <t>- Simplifies the sustained jurisidcitonal sponsorship and hosting of rotating Ministers Table Meetings</t>
  </si>
  <si>
    <t>Jurisdiction</t>
  </si>
  <si>
    <t>AB</t>
  </si>
  <si>
    <t>BC</t>
  </si>
  <si>
    <t>SK</t>
  </si>
  <si>
    <t>MB</t>
  </si>
  <si>
    <t>ON</t>
  </si>
  <si>
    <t>QC</t>
  </si>
  <si>
    <t>NB</t>
  </si>
  <si>
    <t>PE</t>
  </si>
  <si>
    <t>NS</t>
  </si>
  <si>
    <t>NL</t>
  </si>
  <si>
    <t>NT</t>
  </si>
  <si>
    <t>NV</t>
  </si>
  <si>
    <t>GC</t>
  </si>
  <si>
    <t>Population</t>
  </si>
  <si>
    <t>YK</t>
  </si>
  <si>
    <t>Contribution %</t>
  </si>
  <si>
    <t>Portion</t>
  </si>
  <si>
    <t>PT Total</t>
  </si>
  <si>
    <t>Total</t>
  </si>
  <si>
    <t>Totals</t>
  </si>
  <si>
    <t>Initiatives</t>
  </si>
  <si>
    <t>Fund</t>
  </si>
  <si>
    <t>Via</t>
  </si>
  <si>
    <t>Membership</t>
  </si>
  <si>
    <t>Amount Required each year</t>
  </si>
  <si>
    <t>Amount Required each year for 3 years</t>
  </si>
  <si>
    <t>This prevents slow progress and incompatibility that results from using local or contracted teams that are unfamiliar or have their own ideas for technology and protocols</t>
  </si>
  <si>
    <t>Provides the capcity and experitise needed to support the FPT Deputy and FPT Minister's Tables</t>
  </si>
  <si>
    <t>Also meets the secreatriat and communications needs of the Digital Trust &amp; Identity program office</t>
  </si>
  <si>
    <t>Pan-Canadian Digital Trust &amp; Identity</t>
  </si>
  <si>
    <t>*Municipal contribution to be determined.</t>
  </si>
  <si>
    <t>Program Executive for Digital Trust &amp; Identity</t>
  </si>
  <si>
    <t>Component total</t>
  </si>
  <si>
    <t>- Joint Statement and Shared (sharable) Narrative</t>
  </si>
  <si>
    <t>- Secretariat FPT Deputies Table, FPT Ministers Table</t>
  </si>
  <si>
    <t>- Support and expand the collaborating jurisdicitonal implementation teams</t>
  </si>
  <si>
    <t>- Acceleration capability to support small and medium size jurisidctions</t>
  </si>
  <si>
    <t>Accelerator for Small and Medium Size Jurisdictions - agile team</t>
  </si>
  <si>
    <t>Secretariat and</t>
  </si>
  <si>
    <t>Jurisdictions</t>
  </si>
  <si>
    <t>Total All:</t>
  </si>
  <si>
    <t>Total All</t>
  </si>
  <si>
    <t>Component 1:</t>
  </si>
  <si>
    <t>Component 2:</t>
  </si>
  <si>
    <t>Component 3:</t>
  </si>
  <si>
    <t>Component 1. FPT Deputies, FPT Ministers</t>
  </si>
  <si>
    <t>Secretariat and Communications</t>
  </si>
  <si>
    <t>Component 1: FPT Deputies, FPT Ministers Secretariat and Communications Supports</t>
  </si>
  <si>
    <t xml:space="preserve">FPT Deputies, FPT Ministers </t>
  </si>
  <si>
    <t>- Preliminary support to accelerate small and medium size jurisdictions</t>
  </si>
  <si>
    <t>Preliminary Support For Small and Medium</t>
  </si>
  <si>
    <t>Component 3: Preliminary Support For Small and Medium Size Jurisdictions</t>
  </si>
  <si>
    <t>Small and Medium Size Jurisidictions</t>
  </si>
  <si>
    <t>Component 3: Preliminary Support For</t>
  </si>
  <si>
    <t>- PMO for Digital Trust &amp; Identity Program</t>
  </si>
  <si>
    <t>to ensure alignment and compatibility</t>
  </si>
  <si>
    <t>Support for Aligned Collaboration</t>
  </si>
  <si>
    <t>of Jurisdictional Implementation</t>
  </si>
  <si>
    <t>Teams</t>
  </si>
  <si>
    <t>Component 2: Support for Aligned Collaboration of Jurisdictional Implementation Teams</t>
  </si>
  <si>
    <t>- Solution demonstrations, examples, to support Joint Statement and Shared Narrative</t>
  </si>
  <si>
    <t>Component 2: Support for Aligned Collaboration</t>
  </si>
  <si>
    <t>of Jurisdictional Implementation Teams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</si>
</sst>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0">
    <xf numFmtId="0" fontId="0" fillId="0" borderId="0" xfId="0"/>
    <xf numFmtId="0" fontId="0" fillId="2" borderId="0" xfId="0" applyFill="1"/>
    <xf numFmtId="0" fontId="3" fillId="0" borderId="0" xfId="0" applyFont="1"/>
    <xf numFmtId="0" fontId="4" fillId="0" borderId="0" xfId="0" applyFont="1"/>
    <xf numFmtId="0" fontId="0" fillId="0" borderId="0" xfId="0" applyAlignment="1"/>
    <xf numFmtId="0" fontId="0" fillId="2" borderId="0" xfId="0" applyFill="1" applyAlignment="1"/>
    <xf numFmtId="0" fontId="5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6" fillId="0" borderId="0" xfId="0" applyFont="1"/>
    <xf numFmtId="0" fontId="6" fillId="0" borderId="0" xfId="0" applyFont="1" applyAlignment="1"/>
    <xf numFmtId="0" fontId="0" fillId="3" borderId="0" xfId="0" applyFill="1"/>
    <xf numFmtId="0" fontId="2" fillId="3" borderId="0" xfId="0" applyFont="1" applyFill="1"/>
    <xf numFmtId="0" fontId="0" fillId="3" borderId="0" xfId="0" quotePrefix="1" applyFill="1"/>
    <xf numFmtId="0" fontId="0" fillId="4" borderId="0" xfId="0" applyFill="1"/>
    <xf numFmtId="0" fontId="2" fillId="4" borderId="0" xfId="0" applyFont="1" applyFill="1"/>
    <xf numFmtId="0" fontId="0" fillId="4" borderId="0" xfId="0" quotePrefix="1" applyFill="1"/>
    <xf numFmtId="0" fontId="6" fillId="5" borderId="0" xfId="0" applyFont="1" applyFill="1"/>
    <xf numFmtId="0" fontId="0" fillId="5" borderId="0" xfId="0" quotePrefix="1" applyFont="1" applyFill="1"/>
    <xf numFmtId="0" fontId="0" fillId="5" borderId="0" xfId="0" applyFill="1"/>
    <xf numFmtId="164" fontId="2" fillId="4" borderId="0" xfId="0" applyNumberFormat="1" applyFont="1" applyFill="1"/>
    <xf numFmtId="0" fontId="2" fillId="5" borderId="0" xfId="0" applyFont="1" applyFill="1"/>
    <xf numFmtId="164" fontId="2" fillId="5" borderId="0" xfId="0" applyNumberFormat="1" applyFont="1" applyFill="1"/>
    <xf numFmtId="164" fontId="2" fillId="3" borderId="0" xfId="0" applyNumberFormat="1" applyFont="1" applyFill="1"/>
    <xf numFmtId="0" fontId="0" fillId="0" borderId="0" xfId="0" applyFill="1" applyAlignment="1"/>
    <xf numFmtId="0" fontId="0" fillId="0" borderId="0" xfId="0" applyFill="1"/>
    <xf numFmtId="0" fontId="6" fillId="0" borderId="0" xfId="0" applyFont="1" applyFill="1"/>
    <xf numFmtId="0" fontId="2" fillId="0" borderId="0" xfId="0" applyFont="1" applyFill="1" applyAlignment="1">
      <alignment wrapText="1"/>
    </xf>
    <xf numFmtId="0" fontId="0" fillId="3" borderId="5" xfId="0" applyFill="1" applyBorder="1"/>
    <xf numFmtId="0" fontId="0" fillId="3" borderId="0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10" xfId="0" applyFill="1" applyBorder="1"/>
    <xf numFmtId="0" fontId="2" fillId="3" borderId="8" xfId="0" applyFont="1" applyFill="1" applyBorder="1" applyAlignment="1">
      <alignment horizontal="right"/>
    </xf>
    <xf numFmtId="164" fontId="2" fillId="3" borderId="8" xfId="1" applyNumberFormat="1" applyFont="1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0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2" fillId="4" borderId="8" xfId="0" applyFont="1" applyFill="1" applyBorder="1" applyAlignment="1">
      <alignment horizontal="right"/>
    </xf>
    <xf numFmtId="164" fontId="2" fillId="4" borderId="8" xfId="0" applyNumberFormat="1" applyFont="1" applyFill="1" applyBorder="1"/>
    <xf numFmtId="0" fontId="0" fillId="4" borderId="9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0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0" fillId="4" borderId="1" xfId="0" applyFill="1" applyBorder="1"/>
    <xf numFmtId="0" fontId="0" fillId="5" borderId="1" xfId="0" applyFill="1" applyBorder="1"/>
    <xf numFmtId="0" fontId="2" fillId="0" borderId="0" xfId="0" applyFont="1" applyFill="1" applyAlignment="1"/>
    <xf numFmtId="0" fontId="2" fillId="4" borderId="0" xfId="0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Fill="1" applyBorder="1" applyAlignment="1">
      <alignment horizontal="right"/>
    </xf>
    <xf numFmtId="164" fontId="2" fillId="0" borderId="0" xfId="0" applyNumberFormat="1" applyFont="1" applyFill="1" applyBorder="1"/>
    <xf numFmtId="164" fontId="2" fillId="0" borderId="0" xfId="1" applyNumberFormat="1" applyFont="1" applyFill="1" applyBorder="1"/>
    <xf numFmtId="0" fontId="0" fillId="4" borderId="1" xfId="0" applyFill="1" applyBorder="1" applyAlignment="1">
      <alignment horizontal="right"/>
    </xf>
    <xf numFmtId="164" fontId="0" fillId="4" borderId="1" xfId="1" applyNumberFormat="1" applyFont="1" applyFill="1" applyBorder="1"/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4" xfId="0" applyFont="1" applyFill="1" applyBorder="1" applyAlignment="1">
      <alignment wrapText="1"/>
    </xf>
    <xf numFmtId="0" fontId="2" fillId="3" borderId="5" xfId="0" applyFont="1" applyFill="1" applyBorder="1" applyAlignment="1">
      <alignment wrapText="1"/>
    </xf>
    <xf numFmtId="0" fontId="2" fillId="3" borderId="0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2" fillId="3" borderId="5" xfId="0" applyFont="1" applyFill="1" applyBorder="1" applyAlignment="1"/>
    <xf numFmtId="0" fontId="2" fillId="3" borderId="0" xfId="0" applyFont="1" applyFill="1" applyBorder="1" applyAlignment="1"/>
    <xf numFmtId="0" fontId="2" fillId="3" borderId="6" xfId="0" applyFont="1" applyFill="1" applyBorder="1" applyAlignment="1"/>
    <xf numFmtId="164" fontId="2" fillId="4" borderId="0" xfId="1" applyNumberFormat="1" applyFont="1" applyFill="1" applyBorder="1"/>
    <xf numFmtId="0" fontId="2" fillId="4" borderId="3" xfId="0" applyFont="1" applyFill="1" applyBorder="1" applyAlignment="1">
      <alignment horizontal="right"/>
    </xf>
    <xf numFmtId="164" fontId="2" fillId="4" borderId="3" xfId="1" applyNumberFormat="1" applyFont="1" applyFill="1" applyBorder="1"/>
    <xf numFmtId="0" fontId="2" fillId="5" borderId="3" xfId="0" applyFont="1" applyFill="1" applyBorder="1" applyAlignment="1">
      <alignment horizontal="right"/>
    </xf>
    <xf numFmtId="164" fontId="2" fillId="5" borderId="3" xfId="0" applyNumberFormat="1" applyFont="1" applyFill="1" applyBorder="1"/>
    <xf numFmtId="0" fontId="2" fillId="5" borderId="0" xfId="0" applyFont="1" applyFill="1" applyBorder="1" applyAlignment="1">
      <alignment horizontal="right"/>
    </xf>
    <xf numFmtId="164" fontId="2" fillId="5" borderId="0" xfId="0" applyNumberFormat="1" applyFont="1" applyFill="1" applyBorder="1"/>
    <xf numFmtId="0" fontId="0" fillId="3" borderId="11" xfId="0" applyFill="1" applyBorder="1"/>
    <xf numFmtId="0" fontId="0" fillId="3" borderId="12" xfId="0" applyFill="1" applyBorder="1"/>
    <xf numFmtId="0" fontId="0" fillId="5" borderId="11" xfId="0" applyFill="1" applyBorder="1"/>
    <xf numFmtId="0" fontId="0" fillId="5" borderId="12" xfId="0" applyFill="1" applyBorder="1"/>
    <xf numFmtId="0" fontId="0" fillId="5" borderId="10" xfId="0" applyFill="1" applyBorder="1"/>
    <xf numFmtId="0" fontId="0" fillId="4" borderId="11" xfId="0" applyFill="1" applyBorder="1"/>
    <xf numFmtId="0" fontId="0" fillId="4" borderId="12" xfId="0" applyFill="1" applyBorder="1"/>
    <xf numFmtId="0" fontId="0" fillId="4" borderId="10" xfId="0" applyFill="1" applyBorder="1"/>
    <xf numFmtId="0" fontId="0" fillId="3" borderId="3" xfId="0" applyFont="1" applyFill="1" applyBorder="1"/>
    <xf numFmtId="0" fontId="0" fillId="3" borderId="0" xfId="0" applyFont="1" applyFill="1" applyBorder="1"/>
    <xf numFmtId="0" fontId="0" fillId="3" borderId="0" xfId="0" quotePrefix="1" applyFont="1" applyFill="1" applyBorder="1"/>
    <xf numFmtId="0" fontId="0" fillId="4" borderId="2" xfId="0" applyFont="1" applyFill="1" applyBorder="1"/>
    <xf numFmtId="0" fontId="0" fillId="4" borderId="3" xfId="0" applyFont="1" applyFill="1" applyBorder="1"/>
    <xf numFmtId="0" fontId="0" fillId="4" borderId="4" xfId="0" applyFont="1" applyFill="1" applyBorder="1"/>
    <xf numFmtId="0" fontId="0" fillId="0" borderId="0" xfId="0" applyFont="1" applyFill="1" applyAlignment="1"/>
    <xf numFmtId="0" fontId="0" fillId="0" borderId="0" xfId="0" applyFont="1" applyFill="1"/>
    <xf numFmtId="0" fontId="0" fillId="4" borderId="5" xfId="0" applyFont="1" applyFill="1" applyBorder="1"/>
    <xf numFmtId="0" fontId="0" fillId="4" borderId="0" xfId="0" applyFont="1" applyFill="1" applyBorder="1"/>
    <xf numFmtId="0" fontId="0" fillId="4" borderId="0" xfId="0" quotePrefix="1" applyFont="1" applyFill="1" applyBorder="1"/>
    <xf numFmtId="0" fontId="0" fillId="4" borderId="6" xfId="0" applyFont="1" applyFill="1" applyBorder="1"/>
    <xf numFmtId="0" fontId="0" fillId="5" borderId="2" xfId="0" applyFont="1" applyFill="1" applyBorder="1"/>
    <xf numFmtId="0" fontId="0" fillId="5" borderId="3" xfId="0" applyFont="1" applyFill="1" applyBorder="1"/>
    <xf numFmtId="0" fontId="0" fillId="5" borderId="4" xfId="0" applyFont="1" applyFill="1" applyBorder="1"/>
    <xf numFmtId="0" fontId="0" fillId="5" borderId="5" xfId="0" applyFont="1" applyFill="1" applyBorder="1"/>
    <xf numFmtId="0" fontId="0" fillId="5" borderId="0" xfId="0" applyFont="1" applyFill="1" applyBorder="1"/>
    <xf numFmtId="0" fontId="0" fillId="5" borderId="0" xfId="0" quotePrefix="1" applyFont="1" applyFill="1" applyBorder="1"/>
    <xf numFmtId="0" fontId="0" fillId="5" borderId="6" xfId="0" applyFont="1" applyFill="1" applyBorder="1"/>
    <xf numFmtId="0" fontId="2" fillId="0" borderId="0" xfId="0" applyFont="1"/>
    <xf numFmtId="0" fontId="0" fillId="0" borderId="0" xfId="0" quotePrefix="1" applyFill="1"/>
    <xf numFmtId="0" fontId="0" fillId="6" borderId="0" xfId="0" applyFill="1"/>
    <xf numFmtId="164" fontId="2" fillId="6" borderId="0" xfId="1" applyNumberFormat="1" applyFont="1" applyFill="1"/>
    <xf numFmtId="164" fontId="0" fillId="6" borderId="0" xfId="1" applyNumberFormat="1" applyFont="1" applyFill="1"/>
    <xf numFmtId="164" fontId="2" fillId="4" borderId="0" xfId="1" applyNumberFormat="1" applyFont="1" applyFill="1"/>
    <xf numFmtId="164" fontId="0" fillId="4" borderId="0" xfId="1" applyNumberFormat="1" applyFont="1" applyFill="1"/>
    <xf numFmtId="0" fontId="0" fillId="7" borderId="0" xfId="0" applyFill="1"/>
    <xf numFmtId="164" fontId="2" fillId="7" borderId="0" xfId="1" applyNumberFormat="1" applyFont="1" applyFill="1"/>
    <xf numFmtId="0" fontId="0" fillId="6" borderId="1" xfId="0" applyFill="1" applyBorder="1"/>
    <xf numFmtId="0" fontId="0" fillId="6" borderId="1" xfId="0" applyFill="1" applyBorder="1" applyAlignment="1">
      <alignment horizontal="right"/>
    </xf>
    <xf numFmtId="164" fontId="0" fillId="6" borderId="1" xfId="1" applyNumberFormat="1" applyFont="1" applyFill="1" applyBorder="1"/>
    <xf numFmtId="164" fontId="0" fillId="6" borderId="11" xfId="1" applyNumberFormat="1" applyFont="1" applyFill="1" applyBorder="1"/>
    <xf numFmtId="0" fontId="0" fillId="6" borderId="13" xfId="0" applyFill="1" applyBorder="1"/>
    <xf numFmtId="0" fontId="0" fillId="6" borderId="14" xfId="0" applyFill="1" applyBorder="1"/>
    <xf numFmtId="0" fontId="0" fillId="7" borderId="1" xfId="0" applyFill="1" applyBorder="1"/>
    <xf numFmtId="0" fontId="0" fillId="7" borderId="1" xfId="0" applyFill="1" applyBorder="1" applyAlignment="1">
      <alignment horizontal="right"/>
    </xf>
    <xf numFmtId="164" fontId="0" fillId="7" borderId="1" xfId="1" applyNumberFormat="1" applyFont="1" applyFill="1" applyBorder="1"/>
    <xf numFmtId="164" fontId="0" fillId="4" borderId="11" xfId="1" applyNumberFormat="1" applyFont="1" applyFill="1" applyBorder="1"/>
    <xf numFmtId="0" fontId="0" fillId="4" borderId="13" xfId="0" applyFill="1" applyBorder="1"/>
    <xf numFmtId="0" fontId="0" fillId="4" borderId="14" xfId="0" applyFill="1" applyBorder="1"/>
    <xf numFmtId="164" fontId="0" fillId="7" borderId="11" xfId="1" applyNumberFormat="1" applyFont="1" applyFill="1" applyBorder="1"/>
    <xf numFmtId="0" fontId="0" fillId="7" borderId="13" xfId="0" applyFill="1" applyBorder="1"/>
    <xf numFmtId="0" fontId="0" fillId="7" borderId="14" xfId="0" applyFill="1" applyBorder="1"/>
    <xf numFmtId="0" fontId="0" fillId="7" borderId="0" xfId="0" applyFill="1" applyBorder="1"/>
    <xf numFmtId="0" fontId="0" fillId="7" borderId="10" xfId="0" applyFill="1" applyBorder="1"/>
    <xf numFmtId="164" fontId="0" fillId="6" borderId="10" xfId="0" applyNumberFormat="1" applyFill="1" applyBorder="1"/>
    <xf numFmtId="0" fontId="2" fillId="6" borderId="11" xfId="0" applyFont="1" applyFill="1" applyBorder="1" applyAlignment="1">
      <alignment horizontal="right"/>
    </xf>
    <xf numFmtId="164" fontId="2" fillId="6" borderId="10" xfId="0" applyNumberFormat="1" applyFont="1" applyFill="1" applyBorder="1"/>
    <xf numFmtId="164" fontId="0" fillId="4" borderId="10" xfId="0" applyNumberFormat="1" applyFill="1" applyBorder="1"/>
    <xf numFmtId="0" fontId="2" fillId="4" borderId="11" xfId="0" applyFont="1" applyFill="1" applyBorder="1" applyAlignment="1">
      <alignment horizontal="right"/>
    </xf>
    <xf numFmtId="164" fontId="2" fillId="4" borderId="10" xfId="0" applyNumberFormat="1" applyFont="1" applyFill="1" applyBorder="1"/>
    <xf numFmtId="0" fontId="0" fillId="7" borderId="7" xfId="0" applyFill="1" applyBorder="1"/>
    <xf numFmtId="164" fontId="0" fillId="7" borderId="10" xfId="0" applyNumberFormat="1" applyFill="1" applyBorder="1"/>
    <xf numFmtId="164" fontId="2" fillId="3" borderId="1" xfId="1" applyNumberFormat="1" applyFont="1" applyFill="1" applyBorder="1"/>
    <xf numFmtId="164" fontId="2" fillId="4" borderId="1" xfId="1" applyNumberFormat="1" applyFont="1" applyFill="1" applyBorder="1"/>
    <xf numFmtId="0" fontId="7" fillId="8" borderId="0" xfId="0" applyFont="1" applyFill="1"/>
    <xf numFmtId="0" fontId="7" fillId="5" borderId="0" xfId="0" applyFont="1" applyFill="1"/>
    <xf numFmtId="0" fontId="0" fillId="0" borderId="0" xfId="0" applyFill="1" applyBorder="1" applyAlignment="1">
      <alignment horizontal="left"/>
    </xf>
    <xf numFmtId="0" fontId="2" fillId="3" borderId="1" xfId="0" applyFont="1" applyFill="1" applyBorder="1"/>
    <xf numFmtId="0" fontId="2" fillId="4" borderId="1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0" fontId="2" fillId="5" borderId="1" xfId="0" applyFont="1" applyFill="1" applyBorder="1"/>
    <xf numFmtId="0" fontId="2" fillId="0" borderId="15" xfId="0" applyFont="1" applyFill="1" applyBorder="1" applyAlignment="1">
      <alignment horizontal="right"/>
    </xf>
    <xf numFmtId="164" fontId="2" fillId="0" borderId="16" xfId="0" applyNumberFormat="1" applyFont="1" applyFill="1" applyBorder="1"/>
    <xf numFmtId="0" fontId="2" fillId="0" borderId="17" xfId="0" applyFont="1" applyFill="1" applyBorder="1" applyAlignment="1">
      <alignment horizontal="right"/>
    </xf>
    <xf numFmtId="164" fontId="2" fillId="0" borderId="18" xfId="0" applyNumberFormat="1" applyFont="1" applyFill="1" applyBorder="1"/>
    <xf numFmtId="0" fontId="0" fillId="0" borderId="16" xfId="0" applyFill="1" applyBorder="1"/>
    <xf numFmtId="0" fontId="0" fillId="3" borderId="0" xfId="0" applyFont="1" applyFill="1"/>
    <xf numFmtId="0" fontId="0" fillId="4" borderId="0" xfId="0" applyFont="1" applyFill="1"/>
    <xf numFmtId="0" fontId="0" fillId="5" borderId="0" xfId="0" applyFont="1" applyFill="1"/>
    <xf numFmtId="0" fontId="2" fillId="3" borderId="0" xfId="0" applyFont="1" applyFill="1" applyAlignment="1">
      <alignment horizontal="right"/>
    </xf>
    <xf numFmtId="0" fontId="2" fillId="4" borderId="0" xfId="0" applyFont="1" applyFill="1" applyAlignment="1">
      <alignment horizontal="right"/>
    </xf>
    <xf numFmtId="0" fontId="2" fillId="5" borderId="0" xfId="0" applyFont="1" applyFill="1" applyAlignment="1">
      <alignment horizontal="right"/>
    </xf>
    <xf numFmtId="0" fontId="0" fillId="9" borderId="1" xfId="0" applyFill="1" applyBorder="1"/>
    <xf numFmtId="164" fontId="0" fillId="9" borderId="1" xfId="0" applyNumberFormat="1" applyFill="1" applyBorder="1"/>
    <xf numFmtId="0" fontId="0" fillId="7" borderId="5" xfId="0" applyFill="1" applyBorder="1"/>
    <xf numFmtId="0" fontId="5" fillId="7" borderId="2" xfId="0" applyFont="1" applyFill="1" applyBorder="1"/>
    <xf numFmtId="0" fontId="0" fillId="7" borderId="3" xfId="0" applyFill="1" applyBorder="1"/>
    <xf numFmtId="0" fontId="0" fillId="7" borderId="4" xfId="0" applyFill="1" applyBorder="1"/>
    <xf numFmtId="164" fontId="0" fillId="7" borderId="5" xfId="1" applyNumberFormat="1" applyFont="1" applyFill="1" applyBorder="1"/>
    <xf numFmtId="0" fontId="0" fillId="7" borderId="6" xfId="0" applyFill="1" applyBorder="1"/>
    <xf numFmtId="164" fontId="3" fillId="7" borderId="5" xfId="1" applyNumberFormat="1" applyFont="1" applyFill="1" applyBorder="1"/>
    <xf numFmtId="0" fontId="0" fillId="7" borderId="8" xfId="0" applyFill="1" applyBorder="1"/>
    <xf numFmtId="0" fontId="2" fillId="7" borderId="11" xfId="0" applyFont="1" applyFill="1" applyBorder="1" applyAlignment="1">
      <alignment horizontal="right"/>
    </xf>
    <xf numFmtId="164" fontId="2" fillId="7" borderId="10" xfId="0" applyNumberFormat="1" applyFont="1" applyFill="1" applyBorder="1"/>
    <xf numFmtId="0" fontId="0" fillId="7" borderId="9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6" borderId="9" xfId="0" applyFill="1" applyBorder="1"/>
    <xf numFmtId="164" fontId="0" fillId="0" borderId="0" xfId="0" applyNumberFormat="1" applyFill="1" applyBorder="1"/>
    <xf numFmtId="0" fontId="3" fillId="3" borderId="0" xfId="0" applyFont="1" applyFill="1"/>
    <xf numFmtId="0" fontId="7" fillId="3" borderId="0" xfId="0" applyFont="1" applyFill="1"/>
    <xf numFmtId="0" fontId="7" fillId="0" borderId="0" xfId="0" applyFont="1"/>
    <xf numFmtId="0" fontId="3" fillId="8" borderId="0" xfId="0" applyFont="1" applyFill="1"/>
    <xf numFmtId="0" fontId="3" fillId="5" borderId="0" xfId="0" applyFont="1" applyFill="1"/>
    <xf numFmtId="0" fontId="7" fillId="0" borderId="0" xfId="0" applyFont="1" applyFill="1" applyBorder="1"/>
    <xf numFmtId="165" fontId="1" fillId="6" borderId="15" xfId="2" applyNumberFormat="1" applyFont="1" applyFill="1" applyBorder="1"/>
    <xf numFmtId="165" fontId="0" fillId="6" borderId="14" xfId="0" applyNumberFormat="1" applyFill="1" applyBorder="1"/>
    <xf numFmtId="165" fontId="0" fillId="6" borderId="1" xfId="0" applyNumberFormat="1" applyFill="1" applyBorder="1"/>
    <xf numFmtId="165" fontId="1" fillId="4" borderId="15" xfId="2" applyNumberFormat="1" applyFont="1" applyFill="1" applyBorder="1"/>
    <xf numFmtId="165" fontId="0" fillId="4" borderId="14" xfId="0" applyNumberFormat="1" applyFill="1" applyBorder="1"/>
    <xf numFmtId="165" fontId="0" fillId="4" borderId="1" xfId="0" applyNumberFormat="1" applyFill="1" applyBorder="1"/>
    <xf numFmtId="165" fontId="1" fillId="7" borderId="15" xfId="2" applyNumberFormat="1" applyFont="1" applyFill="1" applyBorder="1"/>
    <xf numFmtId="165" fontId="0" fillId="7" borderId="7" xfId="0" applyNumberFormat="1" applyFill="1" applyBorder="1"/>
    <xf numFmtId="165" fontId="0" fillId="7" borderId="1" xfId="0" applyNumberForma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BFCDB-140E-406B-9897-233E0DABBE21}">
  <dimension ref="B1:AF29"/>
  <sheetViews>
    <sheetView zoomScale="190" zoomScaleNormal="190" workbookViewId="0">
      <selection activeCell="C31" sqref="C31"/>
    </sheetView>
  </sheetViews>
  <sheetFormatPr defaultRowHeight="14.4" x14ac:dyDescent="0.3"/>
  <cols>
    <col min="1" max="1" width="3" customWidth="1"/>
    <col min="2" max="2" width="11.44140625" customWidth="1"/>
    <col min="3" max="3" width="18.109375" customWidth="1"/>
    <col min="4" max="4" width="4.88671875" customWidth="1"/>
    <col min="5" max="5" width="2.6640625" customWidth="1"/>
    <col min="6" max="6" width="3.5546875" customWidth="1"/>
    <col min="7" max="7" width="19.21875" customWidth="1"/>
    <col min="8" max="8" width="12.6640625" customWidth="1"/>
    <col min="9" max="9" width="13.6640625" customWidth="1"/>
    <col min="10" max="10" width="12.44140625" customWidth="1"/>
    <col min="11" max="11" width="35.6640625" customWidth="1"/>
    <col min="12" max="12" width="9.6640625" customWidth="1"/>
    <col min="13" max="13" width="1.33203125" customWidth="1"/>
    <col min="14" max="14" width="152.5546875" style="4" customWidth="1"/>
    <col min="15" max="32" width="8.88671875" style="25"/>
  </cols>
  <sheetData>
    <row r="1" spans="2:11" x14ac:dyDescent="0.3">
      <c r="D1" s="6"/>
      <c r="E1" s="6"/>
      <c r="F1" s="6"/>
    </row>
    <row r="2" spans="2:11" ht="21" x14ac:dyDescent="0.4">
      <c r="B2" s="3" t="s">
        <v>89</v>
      </c>
    </row>
    <row r="3" spans="2:11" ht="21" x14ac:dyDescent="0.4">
      <c r="B3" s="3" t="s">
        <v>0</v>
      </c>
    </row>
    <row r="4" spans="2:11" ht="21" x14ac:dyDescent="0.4">
      <c r="B4" s="3" t="s">
        <v>1</v>
      </c>
    </row>
    <row r="5" spans="2:11" ht="21" x14ac:dyDescent="0.4">
      <c r="B5" s="3" t="s">
        <v>2</v>
      </c>
    </row>
    <row r="7" spans="2:11" ht="18" x14ac:dyDescent="0.35">
      <c r="B7" s="2" t="s">
        <v>22</v>
      </c>
    </row>
    <row r="8" spans="2:11" x14ac:dyDescent="0.3">
      <c r="E8" s="113"/>
      <c r="F8" s="113"/>
    </row>
    <row r="9" spans="2:11" x14ac:dyDescent="0.3">
      <c r="B9" s="161" t="s">
        <v>102</v>
      </c>
      <c r="C9" s="11"/>
      <c r="D9" s="11"/>
      <c r="E9" s="12">
        <v>1</v>
      </c>
      <c r="F9" s="12" t="s">
        <v>54</v>
      </c>
      <c r="G9" s="11"/>
      <c r="H9" s="11"/>
      <c r="I9" s="11"/>
      <c r="J9" s="11"/>
      <c r="K9" s="11"/>
    </row>
    <row r="10" spans="2:11" x14ac:dyDescent="0.3">
      <c r="B10" s="12" t="s">
        <v>108</v>
      </c>
      <c r="C10" s="23"/>
      <c r="D10" s="11"/>
      <c r="E10" s="12"/>
      <c r="F10" s="12"/>
      <c r="G10" s="13" t="s">
        <v>55</v>
      </c>
      <c r="H10" s="11"/>
      <c r="I10" s="11"/>
      <c r="J10" s="11"/>
      <c r="K10" s="11"/>
    </row>
    <row r="11" spans="2:11" x14ac:dyDescent="0.3">
      <c r="B11" s="12" t="s">
        <v>98</v>
      </c>
      <c r="C11" s="11"/>
      <c r="D11" s="11"/>
      <c r="E11" s="12"/>
      <c r="F11" s="12"/>
      <c r="G11" s="13" t="s">
        <v>57</v>
      </c>
      <c r="H11" s="11"/>
      <c r="I11" s="11"/>
      <c r="J11" s="11"/>
      <c r="K11" s="11"/>
    </row>
    <row r="12" spans="2:11" x14ac:dyDescent="0.3">
      <c r="B12" s="12" t="s">
        <v>6</v>
      </c>
      <c r="C12" s="11"/>
      <c r="D12" s="11"/>
      <c r="E12" s="12"/>
      <c r="F12" s="12"/>
      <c r="G12" s="13" t="s">
        <v>58</v>
      </c>
      <c r="H12" s="11"/>
      <c r="I12" s="11"/>
      <c r="J12" s="11"/>
      <c r="K12" s="11"/>
    </row>
    <row r="13" spans="2:11" x14ac:dyDescent="0.3">
      <c r="B13" s="12"/>
      <c r="C13" s="11"/>
      <c r="D13" s="11"/>
      <c r="E13" s="12">
        <v>2</v>
      </c>
      <c r="F13" s="12" t="s">
        <v>18</v>
      </c>
      <c r="G13" s="11"/>
      <c r="H13" s="11"/>
      <c r="I13" s="11"/>
      <c r="J13" s="11"/>
      <c r="K13" s="11"/>
    </row>
    <row r="14" spans="2:11" x14ac:dyDescent="0.3">
      <c r="B14" s="12"/>
      <c r="C14" s="23"/>
      <c r="D14" s="11"/>
      <c r="E14" s="11"/>
      <c r="F14" s="11"/>
      <c r="G14" s="13" t="s">
        <v>23</v>
      </c>
      <c r="H14" s="11"/>
      <c r="I14" s="11"/>
      <c r="J14" s="11"/>
      <c r="K14" s="11"/>
    </row>
    <row r="15" spans="2:11" x14ac:dyDescent="0.3">
      <c r="B15" s="11"/>
      <c r="C15" s="11"/>
      <c r="D15" s="11"/>
      <c r="E15" s="12">
        <v>3</v>
      </c>
      <c r="F15" s="12" t="s">
        <v>19</v>
      </c>
      <c r="G15" s="11"/>
      <c r="H15" s="11"/>
      <c r="I15" s="11"/>
      <c r="J15" s="11"/>
      <c r="K15" s="11"/>
    </row>
    <row r="16" spans="2:11" x14ac:dyDescent="0.3">
      <c r="B16" s="164" t="s">
        <v>51</v>
      </c>
      <c r="C16" s="23">
        <f>Components!L24</f>
        <v>1478</v>
      </c>
      <c r="D16" s="11"/>
      <c r="E16" s="11"/>
      <c r="F16" s="11"/>
      <c r="G16" s="13" t="s">
        <v>24</v>
      </c>
      <c r="H16" s="11"/>
      <c r="I16" s="11"/>
      <c r="J16" s="11"/>
      <c r="K16" s="11"/>
    </row>
    <row r="17" spans="2:32" s="25" customFormat="1" ht="2.4" customHeight="1" x14ac:dyDescent="0.3">
      <c r="G17" s="114"/>
      <c r="N17" s="24"/>
    </row>
    <row r="18" spans="2:32" x14ac:dyDescent="0.3">
      <c r="B18" s="162" t="s">
        <v>103</v>
      </c>
      <c r="C18" s="15"/>
      <c r="D18" s="14"/>
      <c r="E18" s="15">
        <v>4</v>
      </c>
      <c r="F18" s="15" t="s">
        <v>20</v>
      </c>
      <c r="G18" s="14"/>
      <c r="H18" s="14"/>
      <c r="I18" s="14"/>
      <c r="J18" s="14"/>
      <c r="K18" s="14"/>
    </row>
    <row r="19" spans="2:32" x14ac:dyDescent="0.3">
      <c r="B19" s="15" t="s">
        <v>116</v>
      </c>
      <c r="C19" s="20"/>
      <c r="D19" s="14"/>
      <c r="E19" s="14"/>
      <c r="F19" s="14"/>
      <c r="G19" s="16" t="s">
        <v>25</v>
      </c>
      <c r="H19" s="14"/>
      <c r="I19" s="14"/>
      <c r="J19" s="14"/>
      <c r="K19" s="14"/>
    </row>
    <row r="20" spans="2:32" x14ac:dyDescent="0.3">
      <c r="B20" s="15" t="s">
        <v>117</v>
      </c>
      <c r="C20" s="14"/>
      <c r="D20" s="14"/>
      <c r="E20" s="15">
        <v>5</v>
      </c>
      <c r="F20" s="15" t="s">
        <v>21</v>
      </c>
      <c r="G20" s="14"/>
      <c r="H20" s="14"/>
      <c r="I20" s="14"/>
      <c r="J20" s="14"/>
      <c r="K20" s="14"/>
    </row>
    <row r="21" spans="2:32" x14ac:dyDescent="0.3">
      <c r="B21" s="15" t="s">
        <v>118</v>
      </c>
      <c r="C21" s="14"/>
      <c r="D21" s="14"/>
      <c r="E21" s="15"/>
      <c r="F21" s="15"/>
      <c r="G21" s="15" t="s">
        <v>115</v>
      </c>
      <c r="H21" s="14"/>
      <c r="I21" s="14"/>
      <c r="J21" s="14"/>
      <c r="K21" s="14"/>
    </row>
    <row r="22" spans="2:32" x14ac:dyDescent="0.3">
      <c r="B22" s="14"/>
      <c r="C22" s="14"/>
      <c r="D22" s="14"/>
      <c r="E22" s="14"/>
      <c r="F22" s="14"/>
      <c r="G22" s="16" t="s">
        <v>26</v>
      </c>
      <c r="H22" s="14"/>
      <c r="I22" s="14"/>
      <c r="J22" s="14"/>
      <c r="K22" s="14"/>
    </row>
    <row r="23" spans="2:32" x14ac:dyDescent="0.3">
      <c r="B23" s="165" t="s">
        <v>51</v>
      </c>
      <c r="C23" s="20">
        <f>Components!L39</f>
        <v>1712</v>
      </c>
      <c r="D23" s="14"/>
      <c r="E23" s="14"/>
      <c r="F23" s="14"/>
      <c r="G23" s="16" t="s">
        <v>27</v>
      </c>
      <c r="H23" s="14"/>
      <c r="I23" s="14"/>
      <c r="J23" s="14"/>
      <c r="K23" s="14"/>
    </row>
    <row r="24" spans="2:32" s="25" customFormat="1" ht="2.4" customHeight="1" x14ac:dyDescent="0.3">
      <c r="G24" s="114"/>
      <c r="N24" s="24"/>
    </row>
    <row r="25" spans="2:32" s="9" customFormat="1" ht="18" x14ac:dyDescent="0.35">
      <c r="B25" s="163" t="s">
        <v>104</v>
      </c>
      <c r="C25" s="17"/>
      <c r="D25" s="17"/>
      <c r="E25" s="21">
        <v>6</v>
      </c>
      <c r="F25" s="17"/>
      <c r="G25" s="18" t="s">
        <v>109</v>
      </c>
      <c r="H25" s="17"/>
      <c r="I25" s="17"/>
      <c r="J25" s="17"/>
      <c r="K25" s="17"/>
      <c r="N25" s="10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</row>
    <row r="26" spans="2:32" s="9" customFormat="1" ht="18" x14ac:dyDescent="0.35">
      <c r="B26" s="21" t="s">
        <v>110</v>
      </c>
      <c r="C26" s="17"/>
      <c r="D26" s="17"/>
      <c r="E26" s="21"/>
      <c r="F26" s="17"/>
      <c r="G26" s="18"/>
      <c r="H26" s="17"/>
      <c r="I26" s="17"/>
      <c r="J26" s="17"/>
      <c r="K26" s="17"/>
      <c r="N26" s="10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</row>
    <row r="27" spans="2:32" s="9" customFormat="1" ht="12" customHeight="1" x14ac:dyDescent="0.35">
      <c r="B27" s="21" t="s">
        <v>99</v>
      </c>
      <c r="C27" s="17"/>
      <c r="D27" s="17"/>
      <c r="E27" s="21"/>
      <c r="F27" s="17"/>
      <c r="G27" s="18"/>
      <c r="H27" s="17"/>
      <c r="I27" s="17"/>
      <c r="J27" s="17"/>
      <c r="K27" s="17"/>
      <c r="N27" s="10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</row>
    <row r="28" spans="2:32" ht="15" thickBot="1" x14ac:dyDescent="0.35">
      <c r="B28" s="166" t="s">
        <v>51</v>
      </c>
      <c r="C28" s="22">
        <f>Components!L50</f>
        <v>962</v>
      </c>
      <c r="D28" s="19"/>
      <c r="E28" s="19"/>
      <c r="F28" s="19"/>
      <c r="G28" s="19"/>
      <c r="H28" s="19"/>
      <c r="I28" s="19"/>
      <c r="J28" s="19"/>
      <c r="K28" s="19"/>
    </row>
    <row r="29" spans="2:32" s="25" customFormat="1" ht="15" thickBot="1" x14ac:dyDescent="0.35">
      <c r="B29" s="156" t="s">
        <v>100</v>
      </c>
      <c r="C29" s="157">
        <f>C16+C23+C28</f>
        <v>4152</v>
      </c>
      <c r="N29" s="24"/>
    </row>
  </sheetData>
  <pageMargins left="0.7" right="0.7" top="0.75" bottom="0.75" header="0.3" footer="0.3"/>
  <pageSetup paperSize="5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48D07-707F-4F00-8CD2-CCF12238F8D0}">
  <sheetPr>
    <pageSetUpPr fitToPage="1"/>
  </sheetPr>
  <dimension ref="A1:AF52"/>
  <sheetViews>
    <sheetView topLeftCell="A6" zoomScale="140" zoomScaleNormal="140" workbookViewId="0">
      <selection activeCell="E29" sqref="E29"/>
    </sheetView>
  </sheetViews>
  <sheetFormatPr defaultRowHeight="14.4" x14ac:dyDescent="0.3"/>
  <cols>
    <col min="1" max="1" width="3" customWidth="1"/>
    <col min="2" max="2" width="6.21875" customWidth="1"/>
    <col min="3" max="3" width="7.5546875" customWidth="1"/>
    <col min="4" max="4" width="10" customWidth="1"/>
    <col min="6" max="6" width="12.88671875" customWidth="1"/>
    <col min="7" max="7" width="19.21875" customWidth="1"/>
    <col min="8" max="8" width="12.6640625" customWidth="1"/>
    <col min="9" max="9" width="13.6640625" customWidth="1"/>
    <col min="10" max="10" width="12.44140625" customWidth="1"/>
    <col min="11" max="11" width="17.44140625" customWidth="1"/>
    <col min="12" max="12" width="9.6640625" customWidth="1"/>
    <col min="13" max="13" width="1.33203125" customWidth="1"/>
    <col min="14" max="14" width="152.5546875" style="4" customWidth="1"/>
    <col min="15" max="32" width="8.88671875" style="25"/>
  </cols>
  <sheetData>
    <row r="1" spans="1:32" x14ac:dyDescent="0.3">
      <c r="D1" s="6"/>
      <c r="E1" s="6"/>
      <c r="F1" s="6"/>
    </row>
    <row r="2" spans="1:32" ht="21" x14ac:dyDescent="0.4">
      <c r="B2" s="3" t="s">
        <v>89</v>
      </c>
    </row>
    <row r="3" spans="1:32" ht="21" x14ac:dyDescent="0.4">
      <c r="B3" s="3" t="s">
        <v>0</v>
      </c>
    </row>
    <row r="4" spans="1:32" ht="21" x14ac:dyDescent="0.4">
      <c r="B4" s="3" t="s">
        <v>1</v>
      </c>
    </row>
    <row r="5" spans="1:32" ht="21" x14ac:dyDescent="0.4">
      <c r="B5" s="3" t="s">
        <v>2</v>
      </c>
    </row>
    <row r="6" spans="1:32" s="7" customFormat="1" ht="43.8" customHeight="1" x14ac:dyDescent="0.3">
      <c r="B6" s="7" t="s">
        <v>3</v>
      </c>
      <c r="H6" s="7" t="s">
        <v>11</v>
      </c>
      <c r="I6" s="7" t="s">
        <v>40</v>
      </c>
      <c r="J6" s="7" t="s">
        <v>12</v>
      </c>
      <c r="K6" s="7" t="s">
        <v>13</v>
      </c>
      <c r="L6" s="7" t="s">
        <v>17</v>
      </c>
      <c r="N6" s="8" t="s">
        <v>5</v>
      </c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</row>
    <row r="7" spans="1:32" s="7" customFormat="1" ht="5.4" customHeight="1" x14ac:dyDescent="0.3">
      <c r="N7" s="8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</row>
    <row r="8" spans="1:32" s="7" customFormat="1" x14ac:dyDescent="0.3">
      <c r="A8" s="70"/>
      <c r="B8" s="94" t="s">
        <v>107</v>
      </c>
      <c r="C8" s="71"/>
      <c r="D8" s="71"/>
      <c r="E8" s="71"/>
      <c r="F8" s="71"/>
      <c r="G8" s="71"/>
      <c r="H8" s="71"/>
      <c r="I8" s="71"/>
      <c r="J8" s="71"/>
      <c r="K8" s="71"/>
      <c r="L8" s="71"/>
      <c r="M8" s="72"/>
      <c r="N8" s="8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</row>
    <row r="9" spans="1:32" s="7" customFormat="1" x14ac:dyDescent="0.3">
      <c r="A9" s="73"/>
      <c r="B9" s="74"/>
      <c r="C9" s="74"/>
      <c r="D9" s="96" t="s">
        <v>94</v>
      </c>
      <c r="E9" s="74"/>
      <c r="F9" s="74"/>
      <c r="G9" s="74"/>
      <c r="H9" s="74"/>
      <c r="I9" s="74"/>
      <c r="J9" s="74"/>
      <c r="K9" s="74"/>
      <c r="L9" s="74"/>
      <c r="M9" s="75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</row>
    <row r="10" spans="1:32" s="7" customFormat="1" x14ac:dyDescent="0.3">
      <c r="A10" s="73"/>
      <c r="B10" s="74"/>
      <c r="C10" s="74"/>
      <c r="D10" s="96" t="s">
        <v>93</v>
      </c>
      <c r="E10" s="74"/>
      <c r="F10" s="74"/>
      <c r="G10" s="74"/>
      <c r="H10" s="74"/>
      <c r="I10" s="74"/>
      <c r="J10" s="74"/>
      <c r="K10" s="74"/>
      <c r="L10" s="74"/>
      <c r="M10" s="75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</row>
    <row r="11" spans="1:32" s="8" customFormat="1" x14ac:dyDescent="0.3">
      <c r="A11" s="76"/>
      <c r="B11" s="95"/>
      <c r="C11" s="77"/>
      <c r="D11" s="96" t="s">
        <v>114</v>
      </c>
      <c r="E11" s="77"/>
      <c r="F11" s="77"/>
      <c r="G11" s="77"/>
      <c r="H11" s="77"/>
      <c r="I11" s="77"/>
      <c r="J11" s="77"/>
      <c r="K11" s="77"/>
      <c r="L11" s="77"/>
      <c r="M11" s="78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</row>
    <row r="12" spans="1:32" s="1" customFormat="1" x14ac:dyDescent="0.3">
      <c r="A12" s="86">
        <v>1</v>
      </c>
      <c r="B12" s="87" t="s">
        <v>91</v>
      </c>
      <c r="C12" s="87"/>
      <c r="D12" s="87"/>
      <c r="E12" s="87"/>
      <c r="F12" s="87"/>
      <c r="G12" s="38"/>
      <c r="H12" s="34">
        <v>150</v>
      </c>
      <c r="I12" s="34">
        <v>12</v>
      </c>
      <c r="J12" s="34"/>
      <c r="K12" s="34"/>
      <c r="L12" s="34">
        <f>SUM(H12:K12)</f>
        <v>162</v>
      </c>
      <c r="M12" s="30"/>
      <c r="N12" s="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</row>
    <row r="13" spans="1:32" x14ac:dyDescent="0.3">
      <c r="A13" s="28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0"/>
      <c r="N13" s="5"/>
    </row>
    <row r="14" spans="1:32" s="1" customFormat="1" x14ac:dyDescent="0.3">
      <c r="A14" s="35">
        <v>2</v>
      </c>
      <c r="B14" s="36" t="s">
        <v>56</v>
      </c>
      <c r="C14" s="36"/>
      <c r="D14" s="36"/>
      <c r="E14" s="36"/>
      <c r="F14" s="36"/>
      <c r="G14" s="37"/>
      <c r="H14" s="29"/>
      <c r="I14" s="29"/>
      <c r="J14" s="29"/>
      <c r="K14" s="29"/>
      <c r="L14" s="29"/>
      <c r="M14" s="30"/>
      <c r="N14" s="5" t="s">
        <v>87</v>
      </c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</row>
    <row r="15" spans="1:32" s="1" customFormat="1" x14ac:dyDescent="0.3">
      <c r="A15" s="28"/>
      <c r="B15" s="29"/>
      <c r="C15" s="86" t="s">
        <v>52</v>
      </c>
      <c r="D15" s="87"/>
      <c r="E15" s="87"/>
      <c r="F15" s="87"/>
      <c r="G15" s="38"/>
      <c r="H15" s="34">
        <v>240</v>
      </c>
      <c r="I15" s="34">
        <v>12</v>
      </c>
      <c r="J15" s="34"/>
      <c r="K15" s="34"/>
      <c r="L15" s="34">
        <f>SUM(H15:K15)</f>
        <v>252</v>
      </c>
      <c r="M15" s="30"/>
      <c r="N15" s="5" t="s">
        <v>88</v>
      </c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</row>
    <row r="16" spans="1:32" s="1" customFormat="1" x14ac:dyDescent="0.3">
      <c r="A16" s="28"/>
      <c r="B16" s="29"/>
      <c r="C16" s="86" t="s">
        <v>4</v>
      </c>
      <c r="D16" s="87"/>
      <c r="E16" s="87"/>
      <c r="F16" s="87"/>
      <c r="G16" s="38"/>
      <c r="H16" s="34">
        <v>240</v>
      </c>
      <c r="I16" s="34">
        <v>12</v>
      </c>
      <c r="J16" s="34"/>
      <c r="K16" s="34"/>
      <c r="L16" s="34">
        <f t="shared" ref="L16:L18" si="0">SUM(H16:K16)</f>
        <v>252</v>
      </c>
      <c r="M16" s="30"/>
      <c r="N16" s="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</row>
    <row r="17" spans="1:32" s="1" customFormat="1" x14ac:dyDescent="0.3">
      <c r="A17" s="28"/>
      <c r="B17" s="29"/>
      <c r="C17" s="86" t="s">
        <v>53</v>
      </c>
      <c r="D17" s="87"/>
      <c r="E17" s="87"/>
      <c r="F17" s="87"/>
      <c r="G17" s="38"/>
      <c r="H17" s="34"/>
      <c r="I17" s="34"/>
      <c r="J17" s="34"/>
      <c r="K17" s="34">
        <v>300</v>
      </c>
      <c r="L17" s="34">
        <f t="shared" si="0"/>
        <v>300</v>
      </c>
      <c r="M17" s="30"/>
      <c r="N17" s="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</row>
    <row r="18" spans="1:32" s="1" customFormat="1" x14ac:dyDescent="0.3">
      <c r="A18" s="31"/>
      <c r="B18" s="32"/>
      <c r="C18" s="86" t="s">
        <v>15</v>
      </c>
      <c r="D18" s="87"/>
      <c r="E18" s="87"/>
      <c r="F18" s="87"/>
      <c r="G18" s="38"/>
      <c r="H18" s="34"/>
      <c r="I18" s="34"/>
      <c r="J18" s="34"/>
      <c r="K18" s="34">
        <v>15</v>
      </c>
      <c r="L18" s="34">
        <f t="shared" si="0"/>
        <v>15</v>
      </c>
      <c r="M18" s="30"/>
      <c r="N18" s="5" t="s">
        <v>29</v>
      </c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</row>
    <row r="19" spans="1:32" x14ac:dyDescent="0.3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/>
      <c r="N19" s="5"/>
    </row>
    <row r="20" spans="1:32" s="1" customFormat="1" x14ac:dyDescent="0.3">
      <c r="A20" s="35">
        <v>3</v>
      </c>
      <c r="B20" s="36" t="s">
        <v>6</v>
      </c>
      <c r="C20" s="36"/>
      <c r="D20" s="36"/>
      <c r="E20" s="36"/>
      <c r="F20" s="36"/>
      <c r="G20" s="37"/>
      <c r="H20" s="29"/>
      <c r="I20" s="29"/>
      <c r="J20" s="29"/>
      <c r="K20" s="29"/>
      <c r="L20" s="29"/>
      <c r="M20" s="30"/>
      <c r="N20" s="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</row>
    <row r="21" spans="1:32" s="1" customFormat="1" x14ac:dyDescent="0.3">
      <c r="A21" s="28"/>
      <c r="B21" s="29"/>
      <c r="C21" s="86" t="s">
        <v>7</v>
      </c>
      <c r="D21" s="87"/>
      <c r="E21" s="87"/>
      <c r="F21" s="87"/>
      <c r="G21" s="38"/>
      <c r="H21" s="38">
        <v>150</v>
      </c>
      <c r="I21" s="34">
        <v>12</v>
      </c>
      <c r="J21" s="34"/>
      <c r="K21" s="34"/>
      <c r="L21" s="34">
        <f>SUM(H21:K21)</f>
        <v>162</v>
      </c>
      <c r="M21" s="30"/>
      <c r="N21" s="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</row>
    <row r="22" spans="1:32" s="1" customFormat="1" x14ac:dyDescent="0.3">
      <c r="A22" s="28"/>
      <c r="B22" s="29"/>
      <c r="C22" s="86" t="s">
        <v>8</v>
      </c>
      <c r="D22" s="87"/>
      <c r="E22" s="87"/>
      <c r="F22" s="87"/>
      <c r="G22" s="38"/>
      <c r="H22" s="38">
        <v>120</v>
      </c>
      <c r="I22" s="34"/>
      <c r="J22" s="34"/>
      <c r="K22" s="34">
        <v>15</v>
      </c>
      <c r="L22" s="34">
        <f t="shared" ref="L22:L23" si="1">SUM(H22:K22)</f>
        <v>135</v>
      </c>
      <c r="M22" s="30"/>
      <c r="N22" s="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</row>
    <row r="23" spans="1:32" s="1" customFormat="1" x14ac:dyDescent="0.3">
      <c r="A23" s="31"/>
      <c r="B23" s="32"/>
      <c r="C23" s="86" t="s">
        <v>16</v>
      </c>
      <c r="D23" s="87"/>
      <c r="E23" s="87"/>
      <c r="F23" s="87"/>
      <c r="G23" s="38"/>
      <c r="H23" s="38"/>
      <c r="I23" s="34"/>
      <c r="J23" s="34">
        <v>200</v>
      </c>
      <c r="K23" s="34"/>
      <c r="L23" s="34">
        <f t="shared" si="1"/>
        <v>200</v>
      </c>
      <c r="M23" s="30"/>
      <c r="N23" s="5" t="s">
        <v>30</v>
      </c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</row>
    <row r="24" spans="1:32" s="1" customFormat="1" x14ac:dyDescent="0.3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152" t="s">
        <v>92</v>
      </c>
      <c r="L24" s="147">
        <f>SUM(L12:M23)</f>
        <v>1478</v>
      </c>
      <c r="M24" s="30"/>
      <c r="N24" s="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</row>
    <row r="25" spans="1:32" x14ac:dyDescent="0.3">
      <c r="A25" s="31"/>
      <c r="B25" s="32"/>
      <c r="C25" s="32"/>
      <c r="D25" s="32"/>
      <c r="E25" s="32"/>
      <c r="F25" s="32"/>
      <c r="G25" s="32"/>
      <c r="H25" s="32"/>
      <c r="I25" s="32"/>
      <c r="J25" s="32"/>
      <c r="K25" s="39"/>
      <c r="L25" s="40"/>
      <c r="M25" s="33"/>
      <c r="N25" s="5"/>
    </row>
    <row r="26" spans="1:32" s="25" customFormat="1" ht="3.6" customHeight="1" x14ac:dyDescent="0.3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5"/>
      <c r="L26" s="67"/>
      <c r="M26" s="64"/>
      <c r="N26" s="24"/>
    </row>
    <row r="27" spans="1:32" s="101" customFormat="1" x14ac:dyDescent="0.3">
      <c r="A27" s="97"/>
      <c r="B27" s="98" t="s">
        <v>119</v>
      </c>
      <c r="C27" s="98"/>
      <c r="D27" s="98"/>
      <c r="E27" s="98"/>
      <c r="F27" s="98"/>
      <c r="G27" s="98"/>
      <c r="H27" s="98"/>
      <c r="I27" s="98"/>
      <c r="J27" s="98"/>
      <c r="K27" s="80"/>
      <c r="L27" s="81"/>
      <c r="M27" s="99"/>
      <c r="N27" s="100"/>
    </row>
    <row r="28" spans="1:32" s="101" customFormat="1" x14ac:dyDescent="0.3">
      <c r="A28" s="102"/>
      <c r="B28" s="103"/>
      <c r="C28" s="103"/>
      <c r="D28" s="104" t="s">
        <v>120</v>
      </c>
      <c r="E28" s="103"/>
      <c r="F28" s="103"/>
      <c r="G28" s="103"/>
      <c r="H28" s="103"/>
      <c r="I28" s="103"/>
      <c r="J28" s="103"/>
      <c r="K28" s="63"/>
      <c r="L28" s="79"/>
      <c r="M28" s="105"/>
      <c r="N28" s="100"/>
    </row>
    <row r="29" spans="1:32" s="101" customFormat="1" x14ac:dyDescent="0.3">
      <c r="A29" s="102"/>
      <c r="B29" s="103"/>
      <c r="C29" s="103"/>
      <c r="D29" s="104" t="s">
        <v>95</v>
      </c>
      <c r="E29" s="103"/>
      <c r="F29" s="103"/>
      <c r="G29" s="103"/>
      <c r="H29" s="103"/>
      <c r="I29" s="103"/>
      <c r="J29" s="103"/>
      <c r="K29" s="63"/>
      <c r="L29" s="79"/>
      <c r="M29" s="105"/>
      <c r="N29" s="100"/>
    </row>
    <row r="30" spans="1:32" s="1" customFormat="1" x14ac:dyDescent="0.3">
      <c r="A30" s="41"/>
      <c r="B30" s="42" t="s">
        <v>9</v>
      </c>
      <c r="C30" s="42"/>
      <c r="D30" s="42"/>
      <c r="E30" s="42"/>
      <c r="F30" s="42"/>
      <c r="G30" s="43"/>
      <c r="H30" s="45"/>
      <c r="I30" s="45"/>
      <c r="J30" s="45"/>
      <c r="K30" s="45"/>
      <c r="L30" s="45"/>
      <c r="M30" s="46"/>
      <c r="N30" s="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</row>
    <row r="31" spans="1:32" s="1" customFormat="1" x14ac:dyDescent="0.3">
      <c r="A31" s="44"/>
      <c r="B31" s="41">
        <v>4</v>
      </c>
      <c r="C31" s="42" t="s">
        <v>10</v>
      </c>
      <c r="D31" s="42"/>
      <c r="E31" s="42"/>
      <c r="F31" s="42"/>
      <c r="G31" s="43"/>
      <c r="H31" s="45"/>
      <c r="I31" s="45"/>
      <c r="J31" s="45"/>
      <c r="K31" s="45"/>
      <c r="L31" s="45"/>
      <c r="M31" s="46"/>
      <c r="N31" s="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</row>
    <row r="32" spans="1:32" s="1" customFormat="1" x14ac:dyDescent="0.3">
      <c r="A32" s="44"/>
      <c r="B32" s="47"/>
      <c r="C32" s="48"/>
      <c r="D32" s="91" t="s">
        <v>32</v>
      </c>
      <c r="E32" s="92"/>
      <c r="F32" s="92"/>
      <c r="G32" s="93"/>
      <c r="H32" s="93">
        <v>150</v>
      </c>
      <c r="I32" s="60">
        <v>12</v>
      </c>
      <c r="J32" s="60"/>
      <c r="K32" s="60"/>
      <c r="L32" s="60">
        <f>SUM(H32:K32)</f>
        <v>162</v>
      </c>
      <c r="M32" s="46"/>
      <c r="N32" s="5" t="s">
        <v>33</v>
      </c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</row>
    <row r="33" spans="1:32" s="1" customFormat="1" x14ac:dyDescent="0.3">
      <c r="A33" s="44"/>
      <c r="B33" s="45"/>
      <c r="C33" s="45"/>
      <c r="D33" s="45"/>
      <c r="E33" s="45"/>
      <c r="F33" s="45"/>
      <c r="G33" s="46"/>
      <c r="H33" s="45"/>
      <c r="I33" s="45"/>
      <c r="J33" s="45"/>
      <c r="K33" s="45"/>
      <c r="L33" s="45"/>
      <c r="M33" s="46"/>
      <c r="N33" s="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</row>
    <row r="34" spans="1:32" s="1" customFormat="1" x14ac:dyDescent="0.3">
      <c r="A34" s="44"/>
      <c r="B34" s="41">
        <v>5</v>
      </c>
      <c r="C34" s="42" t="s">
        <v>44</v>
      </c>
      <c r="D34" s="42"/>
      <c r="E34" s="42"/>
      <c r="F34" s="42"/>
      <c r="G34" s="43"/>
      <c r="H34" s="93"/>
      <c r="I34" s="60"/>
      <c r="J34" s="60"/>
      <c r="K34" s="60">
        <v>100</v>
      </c>
      <c r="L34" s="60">
        <f t="shared" ref="L34:L37" si="2">SUM(H34:K34)</f>
        <v>100</v>
      </c>
      <c r="M34" s="46"/>
      <c r="N34" s="5" t="s">
        <v>31</v>
      </c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</row>
    <row r="35" spans="1:32" s="1" customFormat="1" x14ac:dyDescent="0.3">
      <c r="A35" s="44"/>
      <c r="B35" s="44"/>
      <c r="C35" s="45"/>
      <c r="D35" s="91" t="s">
        <v>45</v>
      </c>
      <c r="E35" s="92"/>
      <c r="F35" s="92"/>
      <c r="G35" s="93"/>
      <c r="H35" s="93"/>
      <c r="I35" s="60"/>
      <c r="J35" s="60">
        <v>650</v>
      </c>
      <c r="K35" s="60"/>
      <c r="L35" s="60">
        <f t="shared" si="2"/>
        <v>650</v>
      </c>
      <c r="M35" s="46"/>
      <c r="N35" s="5" t="s">
        <v>47</v>
      </c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</row>
    <row r="36" spans="1:32" s="1" customFormat="1" x14ac:dyDescent="0.3">
      <c r="A36" s="44"/>
      <c r="B36" s="44"/>
      <c r="C36" s="45"/>
      <c r="D36" s="91" t="s">
        <v>46</v>
      </c>
      <c r="E36" s="92"/>
      <c r="F36" s="92"/>
      <c r="G36" s="93"/>
      <c r="H36" s="93"/>
      <c r="I36" s="60"/>
      <c r="J36" s="60">
        <v>350</v>
      </c>
      <c r="K36" s="60"/>
      <c r="L36" s="60">
        <f t="shared" si="2"/>
        <v>350</v>
      </c>
      <c r="M36" s="46"/>
      <c r="N36" s="5" t="s">
        <v>49</v>
      </c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</row>
    <row r="37" spans="1:32" s="1" customFormat="1" x14ac:dyDescent="0.3">
      <c r="A37" s="44"/>
      <c r="B37" s="44"/>
      <c r="C37" s="45"/>
      <c r="D37" s="91" t="s">
        <v>14</v>
      </c>
      <c r="E37" s="92"/>
      <c r="F37" s="92"/>
      <c r="G37" s="93"/>
      <c r="H37" s="93"/>
      <c r="I37" s="60"/>
      <c r="J37" s="60">
        <v>350</v>
      </c>
      <c r="K37" s="60"/>
      <c r="L37" s="60">
        <f t="shared" si="2"/>
        <v>350</v>
      </c>
      <c r="M37" s="46"/>
      <c r="N37" s="5" t="s">
        <v>48</v>
      </c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</row>
    <row r="38" spans="1:32" s="1" customFormat="1" x14ac:dyDescent="0.3">
      <c r="A38" s="47"/>
      <c r="B38" s="47"/>
      <c r="C38" s="48"/>
      <c r="D38" s="91" t="s">
        <v>28</v>
      </c>
      <c r="E38" s="92"/>
      <c r="F38" s="92"/>
      <c r="G38" s="93"/>
      <c r="H38" s="93"/>
      <c r="I38" s="60"/>
      <c r="J38" s="60">
        <v>100</v>
      </c>
      <c r="K38" s="60"/>
      <c r="L38" s="60">
        <f t="shared" ref="L38" si="3">SUM(H38:K38)</f>
        <v>100</v>
      </c>
      <c r="M38" s="46"/>
      <c r="N38" s="5" t="s">
        <v>50</v>
      </c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</row>
    <row r="39" spans="1:32" s="1" customFormat="1" x14ac:dyDescent="0.3">
      <c r="A39" s="44"/>
      <c r="B39" s="45"/>
      <c r="C39" s="45"/>
      <c r="D39" s="45"/>
      <c r="E39" s="45"/>
      <c r="F39" s="45"/>
      <c r="G39" s="45"/>
      <c r="H39" s="45"/>
      <c r="I39" s="45"/>
      <c r="J39" s="45"/>
      <c r="K39" s="153" t="s">
        <v>92</v>
      </c>
      <c r="L39" s="148">
        <f>SUM(L32:L38)</f>
        <v>1712</v>
      </c>
      <c r="M39" s="46"/>
      <c r="N39" s="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</row>
    <row r="40" spans="1:32" x14ac:dyDescent="0.3">
      <c r="A40" s="47"/>
      <c r="B40" s="48"/>
      <c r="C40" s="48"/>
      <c r="D40" s="48"/>
      <c r="E40" s="48"/>
      <c r="F40" s="48"/>
      <c r="G40" s="48"/>
      <c r="H40" s="48"/>
      <c r="I40" s="48"/>
      <c r="J40" s="48"/>
      <c r="K40" s="49"/>
      <c r="L40" s="50"/>
      <c r="M40" s="51"/>
      <c r="N40" s="5"/>
    </row>
    <row r="41" spans="1:32" s="25" customFormat="1" ht="4.8" customHeight="1" x14ac:dyDescent="0.3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5"/>
      <c r="L41" s="66"/>
      <c r="M41" s="64"/>
      <c r="N41" s="24"/>
    </row>
    <row r="42" spans="1:32" s="101" customFormat="1" x14ac:dyDescent="0.3">
      <c r="A42" s="106"/>
      <c r="B42" s="107" t="s">
        <v>111</v>
      </c>
      <c r="C42" s="107"/>
      <c r="D42" s="107"/>
      <c r="E42" s="107"/>
      <c r="F42" s="107"/>
      <c r="G42" s="107"/>
      <c r="H42" s="107"/>
      <c r="I42" s="107"/>
      <c r="J42" s="107"/>
      <c r="K42" s="82"/>
      <c r="L42" s="83"/>
      <c r="M42" s="108"/>
      <c r="N42" s="100"/>
    </row>
    <row r="43" spans="1:32" s="101" customFormat="1" x14ac:dyDescent="0.3">
      <c r="A43" s="109"/>
      <c r="B43" s="110"/>
      <c r="C43" s="110"/>
      <c r="D43" s="111" t="s">
        <v>96</v>
      </c>
      <c r="E43" s="110"/>
      <c r="F43" s="110"/>
      <c r="G43" s="110"/>
      <c r="H43" s="110"/>
      <c r="I43" s="110"/>
      <c r="J43" s="110"/>
      <c r="K43" s="84"/>
      <c r="L43" s="85"/>
      <c r="M43" s="112"/>
      <c r="N43" s="100"/>
    </row>
    <row r="44" spans="1:32" s="1" customFormat="1" x14ac:dyDescent="0.3">
      <c r="A44" s="55"/>
      <c r="B44" s="52">
        <v>6</v>
      </c>
      <c r="C44" s="53" t="s">
        <v>97</v>
      </c>
      <c r="D44" s="53"/>
      <c r="E44" s="53"/>
      <c r="F44" s="53"/>
      <c r="G44" s="54"/>
      <c r="H44" s="56"/>
      <c r="I44" s="56"/>
      <c r="J44" s="56"/>
      <c r="K44" s="56"/>
      <c r="L44" s="56"/>
      <c r="M44" s="57"/>
      <c r="N44" s="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</row>
    <row r="45" spans="1:32" s="1" customFormat="1" x14ac:dyDescent="0.3">
      <c r="A45" s="55"/>
      <c r="B45" s="55"/>
      <c r="C45" s="56"/>
      <c r="D45" s="88" t="s">
        <v>34</v>
      </c>
      <c r="E45" s="89"/>
      <c r="F45" s="89"/>
      <c r="G45" s="90"/>
      <c r="H45" s="61">
        <v>150</v>
      </c>
      <c r="I45" s="61">
        <v>12</v>
      </c>
      <c r="J45" s="61"/>
      <c r="K45" s="61"/>
      <c r="L45" s="61">
        <f>SUM(H45:K45)</f>
        <v>162</v>
      </c>
      <c r="M45" s="57"/>
      <c r="N45" s="5" t="s">
        <v>41</v>
      </c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</row>
    <row r="46" spans="1:32" s="1" customFormat="1" x14ac:dyDescent="0.3">
      <c r="A46" s="55"/>
      <c r="B46" s="55"/>
      <c r="C46" s="56"/>
      <c r="D46" s="88" t="s">
        <v>35</v>
      </c>
      <c r="E46" s="89"/>
      <c r="F46" s="89"/>
      <c r="G46" s="90"/>
      <c r="H46" s="61"/>
      <c r="I46" s="61"/>
      <c r="J46" s="61">
        <v>200</v>
      </c>
      <c r="K46" s="61"/>
      <c r="L46" s="61">
        <f t="shared" ref="L46:L49" si="4">SUM(H46:K46)</f>
        <v>200</v>
      </c>
      <c r="M46" s="57"/>
      <c r="N46" s="5" t="s">
        <v>42</v>
      </c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</row>
    <row r="47" spans="1:32" s="1" customFormat="1" x14ac:dyDescent="0.3">
      <c r="A47" s="55"/>
      <c r="B47" s="55"/>
      <c r="C47" s="56"/>
      <c r="D47" s="88" t="s">
        <v>37</v>
      </c>
      <c r="E47" s="89"/>
      <c r="F47" s="89"/>
      <c r="G47" s="90"/>
      <c r="H47" s="61"/>
      <c r="I47" s="61"/>
      <c r="J47" s="61">
        <v>200</v>
      </c>
      <c r="K47" s="61"/>
      <c r="L47" s="61">
        <f t="shared" si="4"/>
        <v>200</v>
      </c>
      <c r="M47" s="57"/>
      <c r="N47" s="5" t="s">
        <v>43</v>
      </c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</row>
    <row r="48" spans="1:32" s="1" customFormat="1" x14ac:dyDescent="0.3">
      <c r="A48" s="55"/>
      <c r="B48" s="55"/>
      <c r="C48" s="56"/>
      <c r="D48" s="88" t="s">
        <v>36</v>
      </c>
      <c r="E48" s="89"/>
      <c r="F48" s="89"/>
      <c r="G48" s="90"/>
      <c r="H48" s="61"/>
      <c r="I48" s="61"/>
      <c r="J48" s="61">
        <v>200</v>
      </c>
      <c r="K48" s="61"/>
      <c r="L48" s="61">
        <f t="shared" si="4"/>
        <v>200</v>
      </c>
      <c r="M48" s="57"/>
      <c r="N48" s="5" t="s">
        <v>38</v>
      </c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</row>
    <row r="49" spans="1:32" s="1" customFormat="1" x14ac:dyDescent="0.3">
      <c r="A49" s="55"/>
      <c r="B49" s="58"/>
      <c r="C49" s="59"/>
      <c r="D49" s="88" t="s">
        <v>39</v>
      </c>
      <c r="E49" s="89"/>
      <c r="F49" s="89"/>
      <c r="G49" s="90"/>
      <c r="H49" s="61"/>
      <c r="I49" s="61"/>
      <c r="J49" s="61">
        <v>200</v>
      </c>
      <c r="K49" s="61"/>
      <c r="L49" s="61">
        <f t="shared" si="4"/>
        <v>200</v>
      </c>
      <c r="M49" s="57"/>
      <c r="N49" s="5" t="s">
        <v>86</v>
      </c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</row>
    <row r="50" spans="1:32" s="1" customFormat="1" x14ac:dyDescent="0.3">
      <c r="A50" s="55"/>
      <c r="B50" s="56"/>
      <c r="C50" s="56"/>
      <c r="D50" s="56"/>
      <c r="E50" s="56"/>
      <c r="F50" s="56"/>
      <c r="G50" s="56"/>
      <c r="H50" s="56"/>
      <c r="I50" s="56"/>
      <c r="J50" s="56"/>
      <c r="K50" s="154" t="s">
        <v>92</v>
      </c>
      <c r="L50" s="155">
        <f>SUM(L45:L49)</f>
        <v>962</v>
      </c>
      <c r="M50" s="57"/>
      <c r="N50" s="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</row>
    <row r="51" spans="1:32" ht="15" thickBot="1" x14ac:dyDescent="0.35">
      <c r="A51" s="55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7"/>
      <c r="N51" s="5"/>
    </row>
    <row r="52" spans="1:32" ht="15" thickBot="1" x14ac:dyDescent="0.35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158" t="s">
        <v>78</v>
      </c>
      <c r="L52" s="159">
        <f>L24+L39+L50</f>
        <v>4152</v>
      </c>
      <c r="M52" s="160"/>
      <c r="N52" s="24"/>
    </row>
  </sheetData>
  <pageMargins left="0.25" right="0.25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56A30-5610-448E-A56C-EF2D9C35DD80}">
  <sheetPr>
    <pageSetUpPr fitToPage="1"/>
  </sheetPr>
  <dimension ref="A1:AF54"/>
  <sheetViews>
    <sheetView zoomScale="130" zoomScaleNormal="130" workbookViewId="0">
      <selection activeCell="D43" sqref="D43"/>
    </sheetView>
  </sheetViews>
  <sheetFormatPr defaultRowHeight="14.4" x14ac:dyDescent="0.3"/>
  <cols>
    <col min="1" max="1" width="3" customWidth="1"/>
    <col min="2" max="2" width="6.21875" customWidth="1"/>
    <col min="3" max="3" width="7.5546875" customWidth="1"/>
    <col min="4" max="4" width="10" customWidth="1"/>
    <col min="6" max="6" width="12.88671875" customWidth="1"/>
    <col min="7" max="7" width="19.21875" customWidth="1"/>
    <col min="8" max="8" width="12.6640625" customWidth="1"/>
    <col min="9" max="9" width="13.6640625" customWidth="1"/>
    <col min="10" max="10" width="12.44140625" customWidth="1"/>
    <col min="11" max="11" width="17.44140625" customWidth="1"/>
    <col min="12" max="12" width="9.6640625" customWidth="1"/>
    <col min="13" max="13" width="1.33203125" customWidth="1"/>
    <col min="14" max="14" width="152.5546875" style="4" customWidth="1"/>
    <col min="15" max="32" width="8.88671875" style="25"/>
  </cols>
  <sheetData>
    <row r="1" spans="1:32" x14ac:dyDescent="0.3">
      <c r="D1" s="6"/>
      <c r="E1" s="6"/>
      <c r="F1" s="6"/>
    </row>
    <row r="2" spans="1:32" ht="21" x14ac:dyDescent="0.4">
      <c r="B2" s="3" t="s">
        <v>89</v>
      </c>
    </row>
    <row r="3" spans="1:32" ht="21" x14ac:dyDescent="0.4">
      <c r="B3" s="3" t="s">
        <v>0</v>
      </c>
    </row>
    <row r="4" spans="1:32" ht="21" x14ac:dyDescent="0.4">
      <c r="B4" s="3" t="s">
        <v>1</v>
      </c>
    </row>
    <row r="5" spans="1:32" ht="21" x14ac:dyDescent="0.4">
      <c r="B5" s="3" t="s">
        <v>2</v>
      </c>
    </row>
    <row r="6" spans="1:32" s="7" customFormat="1" ht="43.8" customHeight="1" x14ac:dyDescent="0.3">
      <c r="B6" s="7" t="s">
        <v>3</v>
      </c>
      <c r="H6" s="7" t="s">
        <v>11</v>
      </c>
      <c r="I6" s="7" t="s">
        <v>40</v>
      </c>
      <c r="J6" s="7" t="s">
        <v>12</v>
      </c>
      <c r="K6" s="7" t="s">
        <v>13</v>
      </c>
      <c r="L6" s="7" t="s">
        <v>17</v>
      </c>
      <c r="N6" s="8" t="s">
        <v>5</v>
      </c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</row>
    <row r="7" spans="1:32" s="7" customFormat="1" ht="5.4" customHeight="1" x14ac:dyDescent="0.3">
      <c r="N7" s="8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</row>
    <row r="8" spans="1:32" s="7" customFormat="1" x14ac:dyDescent="0.3">
      <c r="A8" s="70"/>
      <c r="B8" s="94" t="s">
        <v>107</v>
      </c>
      <c r="C8" s="71"/>
      <c r="D8" s="71"/>
      <c r="E8" s="71"/>
      <c r="F8" s="71"/>
      <c r="G8" s="71"/>
      <c r="H8" s="71"/>
      <c r="I8" s="71"/>
      <c r="J8" s="71"/>
      <c r="K8" s="71"/>
      <c r="L8" s="71"/>
      <c r="M8" s="72"/>
      <c r="N8" s="8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</row>
    <row r="9" spans="1:32" s="7" customFormat="1" x14ac:dyDescent="0.3">
      <c r="A9" s="73"/>
      <c r="B9" s="74"/>
      <c r="C9" s="74"/>
      <c r="D9" s="96" t="s">
        <v>94</v>
      </c>
      <c r="E9" s="74"/>
      <c r="F9" s="74"/>
      <c r="G9" s="74"/>
      <c r="H9" s="74"/>
      <c r="I9" s="74"/>
      <c r="J9" s="74"/>
      <c r="K9" s="74"/>
      <c r="L9" s="74"/>
      <c r="M9" s="75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</row>
    <row r="10" spans="1:32" s="7" customFormat="1" x14ac:dyDescent="0.3">
      <c r="A10" s="73"/>
      <c r="B10" s="74"/>
      <c r="C10" s="74"/>
      <c r="D10" s="96" t="s">
        <v>93</v>
      </c>
      <c r="E10" s="74"/>
      <c r="F10" s="74"/>
      <c r="G10" s="74"/>
      <c r="H10" s="74"/>
      <c r="I10" s="74"/>
      <c r="J10" s="74"/>
      <c r="K10" s="74"/>
      <c r="L10" s="74"/>
      <c r="M10" s="75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</row>
    <row r="11" spans="1:32" s="8" customFormat="1" x14ac:dyDescent="0.3">
      <c r="A11" s="76"/>
      <c r="B11" s="95"/>
      <c r="C11" s="77"/>
      <c r="D11" s="96" t="s">
        <v>114</v>
      </c>
      <c r="E11" s="77"/>
      <c r="F11" s="77"/>
      <c r="G11" s="77"/>
      <c r="H11" s="77"/>
      <c r="I11" s="77"/>
      <c r="J11" s="77"/>
      <c r="K11" s="77"/>
      <c r="L11" s="77"/>
      <c r="M11" s="78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</row>
    <row r="12" spans="1:32" s="1" customFormat="1" x14ac:dyDescent="0.3">
      <c r="A12" s="86">
        <v>1</v>
      </c>
      <c r="B12" s="87" t="s">
        <v>91</v>
      </c>
      <c r="C12" s="87"/>
      <c r="D12" s="87"/>
      <c r="E12" s="87"/>
      <c r="F12" s="87"/>
      <c r="G12" s="38"/>
      <c r="H12" s="34">
        <v>150</v>
      </c>
      <c r="I12" s="34">
        <v>12</v>
      </c>
      <c r="J12" s="34"/>
      <c r="K12" s="34"/>
      <c r="L12" s="34">
        <f>SUM(H12:K12)</f>
        <v>162</v>
      </c>
      <c r="M12" s="30"/>
      <c r="N12" s="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</row>
    <row r="13" spans="1:32" x14ac:dyDescent="0.3">
      <c r="A13" s="28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0"/>
      <c r="N13" s="5"/>
    </row>
    <row r="14" spans="1:32" s="1" customFormat="1" x14ac:dyDescent="0.3">
      <c r="A14" s="35">
        <v>2</v>
      </c>
      <c r="B14" s="36" t="s">
        <v>56</v>
      </c>
      <c r="C14" s="36"/>
      <c r="D14" s="36"/>
      <c r="E14" s="36"/>
      <c r="F14" s="36"/>
      <c r="G14" s="37"/>
      <c r="H14" s="29"/>
      <c r="I14" s="29"/>
      <c r="J14" s="29"/>
      <c r="K14" s="29"/>
      <c r="L14" s="29"/>
      <c r="M14" s="30"/>
      <c r="N14" s="5" t="s">
        <v>87</v>
      </c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</row>
    <row r="15" spans="1:32" s="1" customFormat="1" x14ac:dyDescent="0.3">
      <c r="A15" s="28"/>
      <c r="B15" s="29"/>
      <c r="C15" s="86" t="s">
        <v>52</v>
      </c>
      <c r="D15" s="87"/>
      <c r="E15" s="87"/>
      <c r="F15" s="87"/>
      <c r="G15" s="38"/>
      <c r="H15" s="34">
        <v>240</v>
      </c>
      <c r="I15" s="34">
        <v>12</v>
      </c>
      <c r="J15" s="34"/>
      <c r="K15" s="34"/>
      <c r="L15" s="34">
        <f>SUM(H15:K15)</f>
        <v>252</v>
      </c>
      <c r="M15" s="30"/>
      <c r="N15" s="5" t="s">
        <v>88</v>
      </c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</row>
    <row r="16" spans="1:32" s="1" customFormat="1" x14ac:dyDescent="0.3">
      <c r="A16" s="28"/>
      <c r="B16" s="29"/>
      <c r="C16" s="86" t="s">
        <v>4</v>
      </c>
      <c r="D16" s="87"/>
      <c r="E16" s="87"/>
      <c r="F16" s="87"/>
      <c r="G16" s="38"/>
      <c r="H16" s="34">
        <v>240</v>
      </c>
      <c r="I16" s="34">
        <v>12</v>
      </c>
      <c r="J16" s="34"/>
      <c r="K16" s="34"/>
      <c r="L16" s="34">
        <f t="shared" ref="L16:L18" si="0">SUM(H16:K16)</f>
        <v>252</v>
      </c>
      <c r="M16" s="30"/>
      <c r="N16" s="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</row>
    <row r="17" spans="1:32" s="1" customFormat="1" x14ac:dyDescent="0.3">
      <c r="A17" s="28"/>
      <c r="B17" s="29"/>
      <c r="C17" s="86" t="s">
        <v>53</v>
      </c>
      <c r="D17" s="87"/>
      <c r="E17" s="87"/>
      <c r="F17" s="87"/>
      <c r="G17" s="38"/>
      <c r="H17" s="34"/>
      <c r="I17" s="34"/>
      <c r="J17" s="34"/>
      <c r="K17" s="34">
        <v>300</v>
      </c>
      <c r="L17" s="34">
        <f t="shared" si="0"/>
        <v>300</v>
      </c>
      <c r="M17" s="30"/>
      <c r="N17" s="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</row>
    <row r="18" spans="1:32" s="1" customFormat="1" x14ac:dyDescent="0.3">
      <c r="A18" s="31"/>
      <c r="B18" s="32"/>
      <c r="C18" s="86" t="s">
        <v>15</v>
      </c>
      <c r="D18" s="87"/>
      <c r="E18" s="87"/>
      <c r="F18" s="87"/>
      <c r="G18" s="38"/>
      <c r="H18" s="34"/>
      <c r="I18" s="34"/>
      <c r="J18" s="34"/>
      <c r="K18" s="34">
        <v>15</v>
      </c>
      <c r="L18" s="34">
        <f t="shared" si="0"/>
        <v>15</v>
      </c>
      <c r="M18" s="30"/>
      <c r="N18" s="5" t="s">
        <v>29</v>
      </c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</row>
    <row r="19" spans="1:32" x14ac:dyDescent="0.3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/>
      <c r="N19" s="5"/>
    </row>
    <row r="20" spans="1:32" s="1" customFormat="1" x14ac:dyDescent="0.3">
      <c r="A20" s="35">
        <v>3</v>
      </c>
      <c r="B20" s="36" t="s">
        <v>6</v>
      </c>
      <c r="C20" s="36"/>
      <c r="D20" s="36"/>
      <c r="E20" s="36"/>
      <c r="F20" s="36"/>
      <c r="G20" s="37"/>
      <c r="H20" s="29"/>
      <c r="I20" s="29"/>
      <c r="J20" s="29"/>
      <c r="K20" s="29"/>
      <c r="L20" s="29"/>
      <c r="M20" s="30"/>
      <c r="N20" s="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</row>
    <row r="21" spans="1:32" s="1" customFormat="1" x14ac:dyDescent="0.3">
      <c r="A21" s="28"/>
      <c r="B21" s="29"/>
      <c r="C21" s="86" t="s">
        <v>7</v>
      </c>
      <c r="D21" s="87"/>
      <c r="E21" s="87"/>
      <c r="F21" s="87"/>
      <c r="G21" s="38"/>
      <c r="H21" s="38">
        <v>150</v>
      </c>
      <c r="I21" s="34">
        <v>12</v>
      </c>
      <c r="J21" s="34"/>
      <c r="K21" s="34"/>
      <c r="L21" s="34">
        <f>SUM(H21:K21)</f>
        <v>162</v>
      </c>
      <c r="M21" s="30"/>
      <c r="N21" s="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</row>
    <row r="22" spans="1:32" s="1" customFormat="1" x14ac:dyDescent="0.3">
      <c r="A22" s="28"/>
      <c r="B22" s="29"/>
      <c r="C22" s="86" t="s">
        <v>8</v>
      </c>
      <c r="D22" s="87"/>
      <c r="E22" s="87"/>
      <c r="F22" s="87"/>
      <c r="G22" s="38"/>
      <c r="H22" s="38">
        <v>120</v>
      </c>
      <c r="I22" s="34"/>
      <c r="J22" s="34"/>
      <c r="K22" s="34">
        <v>15</v>
      </c>
      <c r="L22" s="34">
        <f t="shared" ref="L22:L23" si="1">SUM(H22:K22)</f>
        <v>135</v>
      </c>
      <c r="M22" s="30"/>
      <c r="N22" s="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</row>
    <row r="23" spans="1:32" s="1" customFormat="1" x14ac:dyDescent="0.3">
      <c r="A23" s="31"/>
      <c r="B23" s="32"/>
      <c r="C23" s="86" t="s">
        <v>16</v>
      </c>
      <c r="D23" s="87"/>
      <c r="E23" s="87"/>
      <c r="F23" s="87"/>
      <c r="G23" s="38"/>
      <c r="H23" s="38"/>
      <c r="I23" s="34"/>
      <c r="J23" s="34">
        <v>200</v>
      </c>
      <c r="K23" s="34"/>
      <c r="L23" s="34">
        <f t="shared" si="1"/>
        <v>200</v>
      </c>
      <c r="M23" s="30"/>
      <c r="N23" s="5" t="s">
        <v>30</v>
      </c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</row>
    <row r="24" spans="1:32" s="1" customFormat="1" x14ac:dyDescent="0.3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152" t="s">
        <v>92</v>
      </c>
      <c r="L24" s="147">
        <f>SUM(L12:M23)</f>
        <v>1478</v>
      </c>
      <c r="M24" s="30"/>
      <c r="N24" s="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</row>
    <row r="25" spans="1:32" x14ac:dyDescent="0.3">
      <c r="A25" s="31"/>
      <c r="B25" s="32"/>
      <c r="C25" s="32"/>
      <c r="D25" s="32"/>
      <c r="E25" s="32"/>
      <c r="F25" s="32"/>
      <c r="G25" s="32"/>
      <c r="H25" s="32"/>
      <c r="I25" s="32"/>
      <c r="J25" s="32"/>
      <c r="K25" s="39"/>
      <c r="L25" s="40"/>
      <c r="M25" s="33"/>
      <c r="N25" s="5"/>
    </row>
    <row r="26" spans="1:32" s="25" customFormat="1" ht="3.6" customHeight="1" x14ac:dyDescent="0.3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5"/>
      <c r="L26" s="67"/>
      <c r="M26" s="64"/>
      <c r="N26" s="24"/>
    </row>
    <row r="27" spans="1:32" s="7" customFormat="1" ht="43.8" customHeight="1" x14ac:dyDescent="0.3">
      <c r="B27" s="7" t="s">
        <v>3</v>
      </c>
      <c r="H27" s="7" t="s">
        <v>11</v>
      </c>
      <c r="I27" s="7" t="s">
        <v>40</v>
      </c>
      <c r="J27" s="7" t="s">
        <v>12</v>
      </c>
      <c r="K27" s="7" t="s">
        <v>13</v>
      </c>
      <c r="L27" s="7" t="s">
        <v>17</v>
      </c>
      <c r="N27" s="8" t="s">
        <v>5</v>
      </c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</row>
    <row r="28" spans="1:32" s="101" customFormat="1" x14ac:dyDescent="0.3">
      <c r="A28" s="97"/>
      <c r="B28" s="98" t="s">
        <v>119</v>
      </c>
      <c r="C28" s="98"/>
      <c r="D28" s="98"/>
      <c r="E28" s="98"/>
      <c r="F28" s="98"/>
      <c r="G28" s="98"/>
      <c r="H28" s="98"/>
      <c r="I28" s="98"/>
      <c r="J28" s="98"/>
      <c r="K28" s="80"/>
      <c r="L28" s="81"/>
      <c r="M28" s="99"/>
      <c r="N28" s="100"/>
    </row>
    <row r="29" spans="1:32" s="101" customFormat="1" x14ac:dyDescent="0.3">
      <c r="A29" s="102"/>
      <c r="B29" s="103"/>
      <c r="C29" s="103"/>
      <c r="D29" s="104" t="s">
        <v>120</v>
      </c>
      <c r="E29" s="103"/>
      <c r="F29" s="103"/>
      <c r="G29" s="103"/>
      <c r="H29" s="103"/>
      <c r="I29" s="103"/>
      <c r="J29" s="103"/>
      <c r="K29" s="63"/>
      <c r="L29" s="79"/>
      <c r="M29" s="105"/>
      <c r="N29" s="100"/>
    </row>
    <row r="30" spans="1:32" s="101" customFormat="1" x14ac:dyDescent="0.3">
      <c r="A30" s="102"/>
      <c r="B30" s="103"/>
      <c r="C30" s="103"/>
      <c r="D30" s="104" t="s">
        <v>95</v>
      </c>
      <c r="E30" s="103"/>
      <c r="F30" s="103"/>
      <c r="G30" s="103"/>
      <c r="H30" s="103"/>
      <c r="I30" s="103"/>
      <c r="J30" s="103"/>
      <c r="K30" s="63"/>
      <c r="L30" s="79"/>
      <c r="M30" s="105"/>
      <c r="N30" s="100"/>
    </row>
    <row r="31" spans="1:32" s="1" customFormat="1" x14ac:dyDescent="0.3">
      <c r="A31" s="41"/>
      <c r="B31" s="42" t="s">
        <v>9</v>
      </c>
      <c r="C31" s="42"/>
      <c r="D31" s="42"/>
      <c r="E31" s="42"/>
      <c r="F31" s="42"/>
      <c r="G31" s="43"/>
      <c r="H31" s="45"/>
      <c r="I31" s="45"/>
      <c r="J31" s="45"/>
      <c r="K31" s="45"/>
      <c r="L31" s="45"/>
      <c r="M31" s="46"/>
      <c r="N31" s="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</row>
    <row r="32" spans="1:32" s="1" customFormat="1" x14ac:dyDescent="0.3">
      <c r="A32" s="44"/>
      <c r="B32" s="41">
        <v>4</v>
      </c>
      <c r="C32" s="42" t="s">
        <v>10</v>
      </c>
      <c r="D32" s="42"/>
      <c r="E32" s="42"/>
      <c r="F32" s="42"/>
      <c r="G32" s="43"/>
      <c r="H32" s="45"/>
      <c r="I32" s="45"/>
      <c r="J32" s="45"/>
      <c r="K32" s="45"/>
      <c r="L32" s="45"/>
      <c r="M32" s="46"/>
      <c r="N32" s="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</row>
    <row r="33" spans="1:32" s="1" customFormat="1" x14ac:dyDescent="0.3">
      <c r="A33" s="44"/>
      <c r="B33" s="47"/>
      <c r="C33" s="48"/>
      <c r="D33" s="91" t="s">
        <v>32</v>
      </c>
      <c r="E33" s="92"/>
      <c r="F33" s="92"/>
      <c r="G33" s="93"/>
      <c r="H33" s="93">
        <v>150</v>
      </c>
      <c r="I33" s="60">
        <v>12</v>
      </c>
      <c r="J33" s="60"/>
      <c r="K33" s="60"/>
      <c r="L33" s="60">
        <f>SUM(H33:K33)</f>
        <v>162</v>
      </c>
      <c r="M33" s="46"/>
      <c r="N33" s="5" t="s">
        <v>33</v>
      </c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</row>
    <row r="34" spans="1:32" s="1" customFormat="1" x14ac:dyDescent="0.3">
      <c r="A34" s="44"/>
      <c r="B34" s="45"/>
      <c r="C34" s="45"/>
      <c r="D34" s="45"/>
      <c r="E34" s="45"/>
      <c r="F34" s="45"/>
      <c r="G34" s="46"/>
      <c r="H34" s="45"/>
      <c r="I34" s="45"/>
      <c r="J34" s="45"/>
      <c r="K34" s="45"/>
      <c r="L34" s="45"/>
      <c r="M34" s="46"/>
      <c r="N34" s="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</row>
    <row r="35" spans="1:32" s="1" customFormat="1" x14ac:dyDescent="0.3">
      <c r="A35" s="44"/>
      <c r="B35" s="41">
        <v>5</v>
      </c>
      <c r="C35" s="42" t="s">
        <v>44</v>
      </c>
      <c r="D35" s="42"/>
      <c r="E35" s="42"/>
      <c r="F35" s="42"/>
      <c r="G35" s="43"/>
      <c r="H35" s="93"/>
      <c r="I35" s="60"/>
      <c r="J35" s="60"/>
      <c r="K35" s="60">
        <v>100</v>
      </c>
      <c r="L35" s="60">
        <f t="shared" ref="L35:L39" si="2">SUM(H35:K35)</f>
        <v>100</v>
      </c>
      <c r="M35" s="46"/>
      <c r="N35" s="5" t="s">
        <v>31</v>
      </c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</row>
    <row r="36" spans="1:32" s="1" customFormat="1" x14ac:dyDescent="0.3">
      <c r="A36" s="44"/>
      <c r="B36" s="44"/>
      <c r="C36" s="45"/>
      <c r="D36" s="91" t="s">
        <v>45</v>
      </c>
      <c r="E36" s="92"/>
      <c r="F36" s="92"/>
      <c r="G36" s="93"/>
      <c r="H36" s="93"/>
      <c r="I36" s="60"/>
      <c r="J36" s="60">
        <v>650</v>
      </c>
      <c r="K36" s="60"/>
      <c r="L36" s="60">
        <f t="shared" si="2"/>
        <v>650</v>
      </c>
      <c r="M36" s="46"/>
      <c r="N36" s="5" t="s">
        <v>47</v>
      </c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</row>
    <row r="37" spans="1:32" s="1" customFormat="1" x14ac:dyDescent="0.3">
      <c r="A37" s="44"/>
      <c r="B37" s="44"/>
      <c r="C37" s="45"/>
      <c r="D37" s="91" t="s">
        <v>46</v>
      </c>
      <c r="E37" s="92"/>
      <c r="F37" s="92"/>
      <c r="G37" s="93"/>
      <c r="H37" s="93"/>
      <c r="I37" s="60"/>
      <c r="J37" s="60">
        <v>350</v>
      </c>
      <c r="K37" s="60"/>
      <c r="L37" s="60">
        <f t="shared" si="2"/>
        <v>350</v>
      </c>
      <c r="M37" s="46"/>
      <c r="N37" s="5" t="s">
        <v>49</v>
      </c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</row>
    <row r="38" spans="1:32" s="1" customFormat="1" x14ac:dyDescent="0.3">
      <c r="A38" s="44"/>
      <c r="B38" s="44"/>
      <c r="C38" s="45"/>
      <c r="D38" s="91" t="s">
        <v>14</v>
      </c>
      <c r="E38" s="92"/>
      <c r="F38" s="92"/>
      <c r="G38" s="93"/>
      <c r="H38" s="93"/>
      <c r="I38" s="60"/>
      <c r="J38" s="60">
        <v>350</v>
      </c>
      <c r="K38" s="60"/>
      <c r="L38" s="60">
        <f t="shared" si="2"/>
        <v>350</v>
      </c>
      <c r="M38" s="46"/>
      <c r="N38" s="5" t="s">
        <v>48</v>
      </c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</row>
    <row r="39" spans="1:32" s="1" customFormat="1" x14ac:dyDescent="0.3">
      <c r="A39" s="47"/>
      <c r="B39" s="47"/>
      <c r="C39" s="48"/>
      <c r="D39" s="91" t="s">
        <v>28</v>
      </c>
      <c r="E39" s="92"/>
      <c r="F39" s="92"/>
      <c r="G39" s="93"/>
      <c r="H39" s="93"/>
      <c r="I39" s="60"/>
      <c r="J39" s="60">
        <v>100</v>
      </c>
      <c r="K39" s="60"/>
      <c r="L39" s="60">
        <f t="shared" si="2"/>
        <v>100</v>
      </c>
      <c r="M39" s="46"/>
      <c r="N39" s="5" t="s">
        <v>50</v>
      </c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</row>
    <row r="40" spans="1:32" s="1" customFormat="1" x14ac:dyDescent="0.3">
      <c r="A40" s="44"/>
      <c r="B40" s="45"/>
      <c r="C40" s="45"/>
      <c r="D40" s="45"/>
      <c r="E40" s="45"/>
      <c r="F40" s="45"/>
      <c r="G40" s="45"/>
      <c r="H40" s="45"/>
      <c r="I40" s="45"/>
      <c r="J40" s="45"/>
      <c r="K40" s="153" t="s">
        <v>92</v>
      </c>
      <c r="L40" s="148">
        <f>SUM(L33:L39)</f>
        <v>1712</v>
      </c>
      <c r="M40" s="46"/>
      <c r="N40" s="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</row>
    <row r="41" spans="1:32" x14ac:dyDescent="0.3">
      <c r="A41" s="47"/>
      <c r="B41" s="48"/>
      <c r="C41" s="48"/>
      <c r="D41" s="48"/>
      <c r="E41" s="48"/>
      <c r="F41" s="48"/>
      <c r="G41" s="48"/>
      <c r="H41" s="48"/>
      <c r="I41" s="48"/>
      <c r="J41" s="48"/>
      <c r="K41" s="49"/>
      <c r="L41" s="50"/>
      <c r="M41" s="51"/>
      <c r="N41" s="5"/>
    </row>
    <row r="42" spans="1:32" s="25" customFormat="1" ht="4.8" customHeight="1" x14ac:dyDescent="0.3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5"/>
      <c r="L42" s="66"/>
      <c r="M42" s="64"/>
      <c r="N42" s="24"/>
    </row>
    <row r="43" spans="1:32" s="7" customFormat="1" ht="43.8" customHeight="1" x14ac:dyDescent="0.3">
      <c r="B43" s="7" t="s">
        <v>3</v>
      </c>
      <c r="H43" s="7" t="s">
        <v>11</v>
      </c>
      <c r="I43" s="7" t="s">
        <v>40</v>
      </c>
      <c r="J43" s="7" t="s">
        <v>12</v>
      </c>
      <c r="K43" s="7" t="s">
        <v>13</v>
      </c>
      <c r="L43" s="7" t="s">
        <v>17</v>
      </c>
      <c r="N43" s="8" t="s">
        <v>5</v>
      </c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</row>
    <row r="44" spans="1:32" s="101" customFormat="1" x14ac:dyDescent="0.3">
      <c r="A44" s="106"/>
      <c r="B44" s="107" t="s">
        <v>111</v>
      </c>
      <c r="C44" s="107"/>
      <c r="D44" s="107"/>
      <c r="E44" s="107"/>
      <c r="F44" s="107"/>
      <c r="G44" s="107"/>
      <c r="H44" s="107"/>
      <c r="I44" s="107"/>
      <c r="J44" s="107"/>
      <c r="K44" s="82"/>
      <c r="L44" s="83"/>
      <c r="M44" s="108"/>
      <c r="N44" s="100"/>
    </row>
    <row r="45" spans="1:32" s="101" customFormat="1" x14ac:dyDescent="0.3">
      <c r="A45" s="109"/>
      <c r="B45" s="110"/>
      <c r="C45" s="110"/>
      <c r="D45" s="111" t="s">
        <v>96</v>
      </c>
      <c r="E45" s="110"/>
      <c r="F45" s="110"/>
      <c r="G45" s="110"/>
      <c r="H45" s="110"/>
      <c r="I45" s="110"/>
      <c r="J45" s="110"/>
      <c r="K45" s="84"/>
      <c r="L45" s="85"/>
      <c r="M45" s="112"/>
      <c r="N45" s="100"/>
    </row>
    <row r="46" spans="1:32" s="1" customFormat="1" x14ac:dyDescent="0.3">
      <c r="A46" s="55"/>
      <c r="B46" s="52">
        <v>6</v>
      </c>
      <c r="C46" s="53" t="s">
        <v>97</v>
      </c>
      <c r="D46" s="53"/>
      <c r="E46" s="53"/>
      <c r="F46" s="53"/>
      <c r="G46" s="54"/>
      <c r="H46" s="56"/>
      <c r="I46" s="56"/>
      <c r="J46" s="56"/>
      <c r="K46" s="56"/>
      <c r="L46" s="56"/>
      <c r="M46" s="57"/>
      <c r="N46" s="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</row>
    <row r="47" spans="1:32" s="1" customFormat="1" x14ac:dyDescent="0.3">
      <c r="A47" s="55"/>
      <c r="B47" s="55"/>
      <c r="C47" s="56"/>
      <c r="D47" s="88" t="s">
        <v>34</v>
      </c>
      <c r="E47" s="89"/>
      <c r="F47" s="89"/>
      <c r="G47" s="90"/>
      <c r="H47" s="61">
        <v>150</v>
      </c>
      <c r="I47" s="61">
        <v>12</v>
      </c>
      <c r="J47" s="61"/>
      <c r="K47" s="61"/>
      <c r="L47" s="61">
        <f>SUM(H47:K47)</f>
        <v>162</v>
      </c>
      <c r="M47" s="57"/>
      <c r="N47" s="5" t="s">
        <v>41</v>
      </c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</row>
    <row r="48" spans="1:32" s="1" customFormat="1" x14ac:dyDescent="0.3">
      <c r="A48" s="55"/>
      <c r="B48" s="55"/>
      <c r="C48" s="56"/>
      <c r="D48" s="88" t="s">
        <v>35</v>
      </c>
      <c r="E48" s="89"/>
      <c r="F48" s="89"/>
      <c r="G48" s="90"/>
      <c r="H48" s="61"/>
      <c r="I48" s="61"/>
      <c r="J48" s="61">
        <v>200</v>
      </c>
      <c r="K48" s="61"/>
      <c r="L48" s="61">
        <f t="shared" ref="L48:L51" si="3">SUM(H48:K48)</f>
        <v>200</v>
      </c>
      <c r="M48" s="57"/>
      <c r="N48" s="5" t="s">
        <v>42</v>
      </c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</row>
    <row r="49" spans="1:32" s="1" customFormat="1" x14ac:dyDescent="0.3">
      <c r="A49" s="55"/>
      <c r="B49" s="55"/>
      <c r="C49" s="56"/>
      <c r="D49" s="88" t="s">
        <v>37</v>
      </c>
      <c r="E49" s="89"/>
      <c r="F49" s="89"/>
      <c r="G49" s="90"/>
      <c r="H49" s="61"/>
      <c r="I49" s="61"/>
      <c r="J49" s="61">
        <v>200</v>
      </c>
      <c r="K49" s="61"/>
      <c r="L49" s="61">
        <f t="shared" si="3"/>
        <v>200</v>
      </c>
      <c r="M49" s="57"/>
      <c r="N49" s="5" t="s">
        <v>43</v>
      </c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</row>
    <row r="50" spans="1:32" s="1" customFormat="1" x14ac:dyDescent="0.3">
      <c r="A50" s="55"/>
      <c r="B50" s="55"/>
      <c r="C50" s="56"/>
      <c r="D50" s="88" t="s">
        <v>36</v>
      </c>
      <c r="E50" s="89"/>
      <c r="F50" s="89"/>
      <c r="G50" s="90"/>
      <c r="H50" s="61"/>
      <c r="I50" s="61"/>
      <c r="J50" s="61">
        <v>200</v>
      </c>
      <c r="K50" s="61"/>
      <c r="L50" s="61">
        <f t="shared" si="3"/>
        <v>200</v>
      </c>
      <c r="M50" s="57"/>
      <c r="N50" s="5" t="s">
        <v>38</v>
      </c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</row>
    <row r="51" spans="1:32" s="1" customFormat="1" x14ac:dyDescent="0.3">
      <c r="A51" s="55"/>
      <c r="B51" s="58"/>
      <c r="C51" s="59"/>
      <c r="D51" s="88" t="s">
        <v>39</v>
      </c>
      <c r="E51" s="89"/>
      <c r="F51" s="89"/>
      <c r="G51" s="90"/>
      <c r="H51" s="61"/>
      <c r="I51" s="61"/>
      <c r="J51" s="61">
        <v>200</v>
      </c>
      <c r="K51" s="61"/>
      <c r="L51" s="61">
        <f t="shared" si="3"/>
        <v>200</v>
      </c>
      <c r="M51" s="57"/>
      <c r="N51" s="5" t="s">
        <v>86</v>
      </c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</row>
    <row r="52" spans="1:32" s="1" customFormat="1" x14ac:dyDescent="0.3">
      <c r="A52" s="55"/>
      <c r="B52" s="56"/>
      <c r="C52" s="56"/>
      <c r="D52" s="56"/>
      <c r="E52" s="56"/>
      <c r="F52" s="56"/>
      <c r="G52" s="56"/>
      <c r="H52" s="56"/>
      <c r="I52" s="56"/>
      <c r="J52" s="56"/>
      <c r="K52" s="154" t="s">
        <v>92</v>
      </c>
      <c r="L52" s="155">
        <f>SUM(L47:L51)</f>
        <v>962</v>
      </c>
      <c r="M52" s="57"/>
      <c r="N52" s="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</row>
    <row r="53" spans="1:32" ht="15" thickBot="1" x14ac:dyDescent="0.35">
      <c r="A53" s="55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7"/>
      <c r="N53" s="5"/>
    </row>
    <row r="54" spans="1:32" ht="15" thickBot="1" x14ac:dyDescent="0.35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158" t="s">
        <v>78</v>
      </c>
      <c r="L54" s="159">
        <f>L24+L40+L52</f>
        <v>4152</v>
      </c>
      <c r="M54" s="160"/>
      <c r="N54" s="24"/>
    </row>
  </sheetData>
  <pageMargins left="0.25" right="0.25" top="0.75" bottom="0.75" header="0.3" footer="0.3"/>
  <pageSetup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8BA16-E96F-4889-805E-744C94895AA2}">
  <sheetPr>
    <pageSetUpPr fitToPage="1"/>
  </sheetPr>
  <dimension ref="A1:AC29"/>
  <sheetViews>
    <sheetView tabSelected="1" zoomScale="200" zoomScaleNormal="200" workbookViewId="0">
      <selection activeCell="H32" sqref="H32"/>
    </sheetView>
  </sheetViews>
  <sheetFormatPr defaultRowHeight="14.4" x14ac:dyDescent="0.3"/>
  <cols>
    <col min="1" max="1" width="0.77734375" customWidth="1"/>
    <col min="2" max="2" width="0.5546875" customWidth="1"/>
    <col min="4" max="4" width="1.109375" customWidth="1"/>
    <col min="5" max="5" width="12" customWidth="1"/>
    <col min="6" max="6" width="13.33203125" customWidth="1"/>
    <col min="7" max="7" width="11.5546875" customWidth="1"/>
    <col min="8" max="8" width="10.77734375" customWidth="1"/>
    <col min="9" max="9" width="1.109375" customWidth="1"/>
    <col min="10" max="10" width="0.33203125" customWidth="1"/>
    <col min="11" max="11" width="0.77734375" customWidth="1"/>
    <col min="12" max="12" width="8.88671875" customWidth="1"/>
    <col min="13" max="13" width="1" customWidth="1"/>
    <col min="14" max="14" width="12.6640625" customWidth="1"/>
    <col min="15" max="15" width="11.44140625" customWidth="1"/>
    <col min="16" max="16" width="10.77734375" customWidth="1"/>
    <col min="17" max="17" width="8.77734375" customWidth="1"/>
    <col min="18" max="19" width="1.21875" customWidth="1"/>
    <col min="20" max="20" width="1.33203125" customWidth="1"/>
    <col min="22" max="22" width="1" customWidth="1"/>
    <col min="23" max="23" width="12" customWidth="1"/>
    <col min="24" max="24" width="11.21875" customWidth="1"/>
    <col min="25" max="25" width="10.33203125" customWidth="1"/>
    <col min="26" max="26" width="7.77734375" customWidth="1"/>
    <col min="27" max="27" width="1.109375" customWidth="1"/>
    <col min="29" max="29" width="10.77734375" customWidth="1"/>
  </cols>
  <sheetData>
    <row r="1" spans="1:29" s="187" customFormat="1" ht="18" x14ac:dyDescent="0.35">
      <c r="A1" s="185"/>
      <c r="B1" s="185" t="s">
        <v>105</v>
      </c>
      <c r="C1" s="186"/>
      <c r="D1" s="186"/>
      <c r="E1" s="186"/>
      <c r="F1" s="186"/>
      <c r="G1" s="186"/>
      <c r="H1" s="186"/>
      <c r="J1" s="188"/>
      <c r="K1" s="188" t="s">
        <v>121</v>
      </c>
      <c r="L1" s="149"/>
      <c r="M1" s="149"/>
      <c r="N1" s="149"/>
      <c r="O1" s="149"/>
      <c r="P1" s="149"/>
      <c r="Q1" s="149"/>
      <c r="S1" s="189"/>
      <c r="T1" s="189" t="s">
        <v>113</v>
      </c>
      <c r="U1" s="150"/>
      <c r="V1" s="150"/>
      <c r="W1" s="150"/>
      <c r="X1" s="150"/>
      <c r="Y1" s="150"/>
      <c r="Z1" s="150"/>
      <c r="AA1" s="190"/>
    </row>
    <row r="2" spans="1:29" s="187" customFormat="1" ht="18" x14ac:dyDescent="0.35">
      <c r="A2" s="186"/>
      <c r="B2" s="186"/>
      <c r="C2" s="186"/>
      <c r="D2" s="186"/>
      <c r="E2" s="185" t="s">
        <v>106</v>
      </c>
      <c r="F2" s="186"/>
      <c r="G2" s="186"/>
      <c r="H2" s="186"/>
      <c r="J2" s="149"/>
      <c r="K2" s="149"/>
      <c r="L2" s="149"/>
      <c r="M2" s="149"/>
      <c r="N2" s="188" t="s">
        <v>122</v>
      </c>
      <c r="O2" s="149"/>
      <c r="P2" s="149"/>
      <c r="Q2" s="149"/>
      <c r="S2" s="150"/>
      <c r="T2" s="150"/>
      <c r="U2" s="189" t="s">
        <v>112</v>
      </c>
      <c r="V2" s="150"/>
      <c r="W2" s="189"/>
      <c r="X2" s="150"/>
      <c r="Y2" s="150"/>
      <c r="Z2" s="150"/>
      <c r="AA2" s="190"/>
    </row>
    <row r="3" spans="1:29" x14ac:dyDescent="0.3">
      <c r="A3" s="115"/>
      <c r="B3" s="115"/>
      <c r="C3" s="115"/>
      <c r="D3" s="115"/>
      <c r="E3" s="115"/>
      <c r="F3" s="115"/>
      <c r="G3" s="115"/>
      <c r="H3" s="115"/>
      <c r="J3" s="14"/>
      <c r="K3" s="14"/>
      <c r="L3" s="14"/>
      <c r="M3" s="14"/>
      <c r="N3" s="14"/>
      <c r="O3" s="14"/>
      <c r="P3" s="14"/>
      <c r="Q3" s="14"/>
      <c r="S3" s="120"/>
      <c r="T3" s="120"/>
      <c r="U3" s="120"/>
      <c r="V3" s="120"/>
      <c r="W3" s="120"/>
      <c r="X3" s="120"/>
      <c r="Y3" s="120"/>
      <c r="Z3" s="120"/>
      <c r="AA3" s="64"/>
    </row>
    <row r="4" spans="1:29" x14ac:dyDescent="0.3">
      <c r="A4" s="115"/>
      <c r="B4" s="115" t="s">
        <v>84</v>
      </c>
      <c r="C4" s="115"/>
      <c r="D4" s="115"/>
      <c r="E4" s="115"/>
      <c r="F4" s="115"/>
      <c r="G4" s="116">
        <f>Components!L24</f>
        <v>1478</v>
      </c>
      <c r="H4" s="115"/>
      <c r="J4" s="14"/>
      <c r="K4" s="14" t="s">
        <v>85</v>
      </c>
      <c r="L4" s="14"/>
      <c r="M4" s="14"/>
      <c r="N4" s="14"/>
      <c r="O4" s="14"/>
      <c r="P4" s="118">
        <f>Components!L39</f>
        <v>1712</v>
      </c>
      <c r="Q4" s="14"/>
      <c r="S4" s="120"/>
      <c r="T4" s="120" t="s">
        <v>85</v>
      </c>
      <c r="U4" s="120"/>
      <c r="V4" s="120"/>
      <c r="W4" s="120"/>
      <c r="X4" s="120"/>
      <c r="Y4" s="121">
        <f>Components!L50</f>
        <v>962</v>
      </c>
      <c r="Z4" s="120"/>
      <c r="AA4" s="64"/>
    </row>
    <row r="5" spans="1:29" x14ac:dyDescent="0.3">
      <c r="A5" s="115"/>
      <c r="B5" s="115"/>
      <c r="C5" s="115"/>
      <c r="D5" s="115"/>
      <c r="E5" s="115"/>
      <c r="F5" s="115"/>
      <c r="G5" s="126" t="s">
        <v>82</v>
      </c>
      <c r="H5" s="115"/>
      <c r="J5" s="14"/>
      <c r="K5" s="14"/>
      <c r="L5" s="14"/>
      <c r="M5" s="14"/>
      <c r="N5" s="14"/>
      <c r="O5" s="14"/>
      <c r="P5" s="132" t="s">
        <v>80</v>
      </c>
      <c r="Q5" s="14"/>
      <c r="S5" s="120"/>
      <c r="T5" s="170"/>
      <c r="U5" s="171"/>
      <c r="V5" s="171"/>
      <c r="W5" s="171"/>
      <c r="X5" s="171"/>
      <c r="Y5" s="135" t="s">
        <v>80</v>
      </c>
      <c r="Z5" s="172"/>
      <c r="AA5" s="64"/>
    </row>
    <row r="6" spans="1:29" x14ac:dyDescent="0.3">
      <c r="A6" s="115"/>
      <c r="B6" s="117"/>
      <c r="C6" s="115"/>
      <c r="D6" s="115"/>
      <c r="E6" s="115"/>
      <c r="F6" s="115"/>
      <c r="G6" s="127" t="s">
        <v>83</v>
      </c>
      <c r="H6" s="115"/>
      <c r="J6" s="14"/>
      <c r="K6" s="119"/>
      <c r="L6" s="14"/>
      <c r="M6" s="14"/>
      <c r="N6" s="14"/>
      <c r="O6" s="14"/>
      <c r="P6" s="133" t="s">
        <v>81</v>
      </c>
      <c r="Q6" s="14"/>
      <c r="S6" s="120"/>
      <c r="T6" s="173"/>
      <c r="U6" s="137"/>
      <c r="V6" s="137"/>
      <c r="W6" s="137"/>
      <c r="X6" s="137"/>
      <c r="Y6" s="136" t="s">
        <v>81</v>
      </c>
      <c r="Z6" s="174"/>
      <c r="AA6" s="64"/>
    </row>
    <row r="7" spans="1:29" ht="18.600000000000001" thickBot="1" x14ac:dyDescent="0.4">
      <c r="A7" s="115"/>
      <c r="B7" s="117"/>
      <c r="C7" s="122" t="s">
        <v>59</v>
      </c>
      <c r="D7" s="122"/>
      <c r="E7" s="122" t="s">
        <v>73</v>
      </c>
      <c r="F7" s="126" t="s">
        <v>75</v>
      </c>
      <c r="G7" s="122" t="s">
        <v>76</v>
      </c>
      <c r="H7" s="122" t="s">
        <v>77</v>
      </c>
      <c r="J7" s="14"/>
      <c r="K7" s="119"/>
      <c r="L7" s="60" t="s">
        <v>59</v>
      </c>
      <c r="M7" s="60"/>
      <c r="N7" s="60" t="s">
        <v>73</v>
      </c>
      <c r="O7" s="132" t="s">
        <v>75</v>
      </c>
      <c r="P7" s="60" t="s">
        <v>76</v>
      </c>
      <c r="Q7" s="60" t="s">
        <v>77</v>
      </c>
      <c r="S7" s="120"/>
      <c r="T7" s="175"/>
      <c r="U7" s="128" t="s">
        <v>59</v>
      </c>
      <c r="V7" s="128"/>
      <c r="W7" s="128" t="s">
        <v>73</v>
      </c>
      <c r="X7" s="135" t="s">
        <v>75</v>
      </c>
      <c r="Y7" s="128" t="s">
        <v>76</v>
      </c>
      <c r="Z7" s="128" t="s">
        <v>77</v>
      </c>
      <c r="AA7" s="64"/>
      <c r="AB7" s="167" t="s">
        <v>101</v>
      </c>
      <c r="AC7" s="167" t="s">
        <v>59</v>
      </c>
    </row>
    <row r="8" spans="1:29" ht="15" thickBot="1" x14ac:dyDescent="0.35">
      <c r="A8" s="115"/>
      <c r="B8" s="115"/>
      <c r="C8" s="123" t="s">
        <v>72</v>
      </c>
      <c r="D8" s="122"/>
      <c r="E8" s="125">
        <f>SUM(E10:E22)</f>
        <v>35151728</v>
      </c>
      <c r="F8" s="191">
        <v>0.35</v>
      </c>
      <c r="G8" s="124">
        <f>G$4*F8</f>
        <v>517.29999999999995</v>
      </c>
      <c r="H8" s="139">
        <f>G$4-G8</f>
        <v>960.7</v>
      </c>
      <c r="J8" s="14"/>
      <c r="K8" s="14"/>
      <c r="L8" s="68" t="s">
        <v>72</v>
      </c>
      <c r="M8" s="60"/>
      <c r="N8" s="131">
        <f>SUM(N10:N22)</f>
        <v>35151728</v>
      </c>
      <c r="O8" s="194">
        <v>0.35</v>
      </c>
      <c r="P8" s="69">
        <f>P$4*O8</f>
        <v>599.19999999999993</v>
      </c>
      <c r="Q8" s="142">
        <f>P$4-P8</f>
        <v>1112.8000000000002</v>
      </c>
      <c r="S8" s="120"/>
      <c r="T8" s="169"/>
      <c r="U8" s="129" t="s">
        <v>72</v>
      </c>
      <c r="V8" s="128"/>
      <c r="W8" s="134">
        <f>SUM(W10:W22)</f>
        <v>35151728</v>
      </c>
      <c r="X8" s="197">
        <v>0.35</v>
      </c>
      <c r="Y8" s="130">
        <f>Y$4*X8</f>
        <v>336.7</v>
      </c>
      <c r="Z8" s="146">
        <f>Y$4-Y8</f>
        <v>625.29999999999995</v>
      </c>
      <c r="AA8" s="184"/>
      <c r="AB8" s="168">
        <f>G8+P8+Y8</f>
        <v>1453.2</v>
      </c>
      <c r="AC8" s="167" t="str">
        <f>C8</f>
        <v>GC</v>
      </c>
    </row>
    <row r="9" spans="1:29" ht="3" customHeight="1" x14ac:dyDescent="0.3">
      <c r="A9" s="115"/>
      <c r="B9" s="117"/>
      <c r="C9" s="123"/>
      <c r="D9" s="122"/>
      <c r="E9" s="122"/>
      <c r="F9" s="192"/>
      <c r="G9" s="122"/>
      <c r="H9" s="180"/>
      <c r="J9" s="14"/>
      <c r="K9" s="119"/>
      <c r="L9" s="68"/>
      <c r="M9" s="60"/>
      <c r="N9" s="60"/>
      <c r="O9" s="195"/>
      <c r="P9" s="60"/>
      <c r="Q9" s="60"/>
      <c r="S9" s="120"/>
      <c r="T9" s="173"/>
      <c r="U9" s="129"/>
      <c r="V9" s="128"/>
      <c r="W9" s="128"/>
      <c r="X9" s="198"/>
      <c r="Y9" s="128"/>
      <c r="Z9" s="138"/>
      <c r="AA9" s="64"/>
      <c r="AB9" s="167"/>
      <c r="AC9" s="167"/>
    </row>
    <row r="10" spans="1:29" x14ac:dyDescent="0.3">
      <c r="A10" s="115"/>
      <c r="B10" s="115"/>
      <c r="C10" s="123" t="s">
        <v>64</v>
      </c>
      <c r="D10" s="122"/>
      <c r="E10" s="124">
        <v>13448494</v>
      </c>
      <c r="F10" s="193">
        <f>E10/(SUM($E$10:$E$22))</f>
        <v>0.38258415062838447</v>
      </c>
      <c r="G10" s="124">
        <f>$H$8*F10</f>
        <v>367.54859350868895</v>
      </c>
      <c r="H10" s="180"/>
      <c r="J10" s="14"/>
      <c r="K10" s="14"/>
      <c r="L10" s="68" t="s">
        <v>64</v>
      </c>
      <c r="M10" s="60"/>
      <c r="N10" s="69">
        <v>13448494</v>
      </c>
      <c r="O10" s="196">
        <f>N10/(SUM($N$10:$N$22))</f>
        <v>0.38258415062838447</v>
      </c>
      <c r="P10" s="69">
        <f>Q$8*O10</f>
        <v>425.73964281926629</v>
      </c>
      <c r="Q10" s="46"/>
      <c r="S10" s="120"/>
      <c r="T10" s="169"/>
      <c r="U10" s="129" t="s">
        <v>64</v>
      </c>
      <c r="V10" s="128"/>
      <c r="W10" s="130">
        <v>13448494</v>
      </c>
      <c r="X10" s="199">
        <f>W10/(SUM(W$10:W$22))</f>
        <v>0.38258415062838447</v>
      </c>
      <c r="Y10" s="130">
        <f>Z$8*X10</f>
        <v>239.2298693879288</v>
      </c>
      <c r="Z10" s="174"/>
      <c r="AA10" s="64"/>
      <c r="AB10" s="168">
        <f>G10+P10+Y10</f>
        <v>1032.5181057158841</v>
      </c>
      <c r="AC10" s="167" t="str">
        <f>C10</f>
        <v>ON</v>
      </c>
    </row>
    <row r="11" spans="1:29" x14ac:dyDescent="0.3">
      <c r="A11" s="115"/>
      <c r="B11" s="115"/>
      <c r="C11" s="123" t="s">
        <v>65</v>
      </c>
      <c r="D11" s="122"/>
      <c r="E11" s="124">
        <v>8164361</v>
      </c>
      <c r="F11" s="193">
        <f t="shared" ref="F11:F22" si="0">E11/(SUM($E$10:$E$22))</f>
        <v>0.23226058758761448</v>
      </c>
      <c r="G11" s="124">
        <f t="shared" ref="G11:G22" si="1">$H$8*F11</f>
        <v>223.13274649542123</v>
      </c>
      <c r="H11" s="180"/>
      <c r="J11" s="14"/>
      <c r="K11" s="14"/>
      <c r="L11" s="68" t="s">
        <v>65</v>
      </c>
      <c r="M11" s="60"/>
      <c r="N11" s="69">
        <v>8164361</v>
      </c>
      <c r="O11" s="196">
        <f t="shared" ref="O11:O22" si="2">N11/(SUM($N$10:$N$22))</f>
        <v>0.23226058758761448</v>
      </c>
      <c r="P11" s="69">
        <f t="shared" ref="P11:P22" si="3">Q$8*O11</f>
        <v>258.45958186749743</v>
      </c>
      <c r="Q11" s="46"/>
      <c r="S11" s="120"/>
      <c r="T11" s="169"/>
      <c r="U11" s="129" t="s">
        <v>65</v>
      </c>
      <c r="V11" s="128"/>
      <c r="W11" s="130">
        <v>8164361</v>
      </c>
      <c r="X11" s="199">
        <f t="shared" ref="X11:X22" si="4">W11/(SUM(W$10:W$22))</f>
        <v>0.23226058758761448</v>
      </c>
      <c r="Y11" s="130">
        <f t="shared" ref="Y11:Y22" si="5">Z$8*X11</f>
        <v>145.23254541853532</v>
      </c>
      <c r="Z11" s="174"/>
      <c r="AA11" s="64"/>
      <c r="AB11" s="168">
        <f t="shared" ref="AB11:AB22" si="6">G11+P11+Y11</f>
        <v>626.82487378145402</v>
      </c>
      <c r="AC11" s="167" t="str">
        <f t="shared" ref="AC11:AC22" si="7">C11</f>
        <v>QC</v>
      </c>
    </row>
    <row r="12" spans="1:29" x14ac:dyDescent="0.3">
      <c r="A12" s="115"/>
      <c r="B12" s="115"/>
      <c r="C12" s="123" t="s">
        <v>61</v>
      </c>
      <c r="D12" s="122"/>
      <c r="E12" s="124">
        <v>4648055</v>
      </c>
      <c r="F12" s="193">
        <f t="shared" si="0"/>
        <v>0.13222835019661053</v>
      </c>
      <c r="G12" s="124">
        <f t="shared" si="1"/>
        <v>127.03177603388374</v>
      </c>
      <c r="H12" s="180"/>
      <c r="J12" s="14"/>
      <c r="K12" s="14"/>
      <c r="L12" s="68" t="s">
        <v>61</v>
      </c>
      <c r="M12" s="60"/>
      <c r="N12" s="69">
        <v>4648055</v>
      </c>
      <c r="O12" s="196">
        <f t="shared" si="2"/>
        <v>0.13222835019661053</v>
      </c>
      <c r="P12" s="69">
        <f t="shared" si="3"/>
        <v>147.14370809878821</v>
      </c>
      <c r="Q12" s="46"/>
      <c r="S12" s="120"/>
      <c r="T12" s="169"/>
      <c r="U12" s="129" t="s">
        <v>61</v>
      </c>
      <c r="V12" s="128"/>
      <c r="W12" s="130">
        <v>4648055</v>
      </c>
      <c r="X12" s="199">
        <f t="shared" si="4"/>
        <v>0.13222835019661053</v>
      </c>
      <c r="Y12" s="130">
        <f t="shared" si="5"/>
        <v>82.682387377940557</v>
      </c>
      <c r="Z12" s="174"/>
      <c r="AA12" s="64"/>
      <c r="AB12" s="168">
        <f t="shared" si="6"/>
        <v>356.85787151061254</v>
      </c>
      <c r="AC12" s="167" t="str">
        <f t="shared" si="7"/>
        <v>BC</v>
      </c>
    </row>
    <row r="13" spans="1:29" x14ac:dyDescent="0.3">
      <c r="A13" s="115"/>
      <c r="B13" s="115"/>
      <c r="C13" s="123" t="s">
        <v>60</v>
      </c>
      <c r="D13" s="122"/>
      <c r="E13" s="124">
        <v>4067175</v>
      </c>
      <c r="F13" s="193">
        <f t="shared" si="0"/>
        <v>0.11570341577517897</v>
      </c>
      <c r="G13" s="124">
        <f t="shared" si="1"/>
        <v>111.15627153521444</v>
      </c>
      <c r="H13" s="180"/>
      <c r="J13" s="14"/>
      <c r="K13" s="14"/>
      <c r="L13" s="68" t="s">
        <v>60</v>
      </c>
      <c r="M13" s="60"/>
      <c r="N13" s="69">
        <v>4067175</v>
      </c>
      <c r="O13" s="196">
        <f t="shared" si="2"/>
        <v>0.11570341577517897</v>
      </c>
      <c r="P13" s="69">
        <f t="shared" si="3"/>
        <v>128.75476107461918</v>
      </c>
      <c r="Q13" s="46"/>
      <c r="S13" s="120"/>
      <c r="T13" s="169"/>
      <c r="U13" s="129" t="s">
        <v>60</v>
      </c>
      <c r="V13" s="128"/>
      <c r="W13" s="130">
        <v>4067175</v>
      </c>
      <c r="X13" s="199">
        <f t="shared" si="4"/>
        <v>0.11570341577517897</v>
      </c>
      <c r="Y13" s="130">
        <f t="shared" si="5"/>
        <v>72.349345884219403</v>
      </c>
      <c r="Z13" s="174"/>
      <c r="AA13" s="64"/>
      <c r="AB13" s="168">
        <f t="shared" si="6"/>
        <v>312.26037849405304</v>
      </c>
      <c r="AC13" s="167" t="str">
        <f t="shared" si="7"/>
        <v>AB</v>
      </c>
    </row>
    <row r="14" spans="1:29" x14ac:dyDescent="0.3">
      <c r="A14" s="115"/>
      <c r="B14" s="115"/>
      <c r="C14" s="123" t="s">
        <v>63</v>
      </c>
      <c r="D14" s="122"/>
      <c r="E14" s="124">
        <v>1278365</v>
      </c>
      <c r="F14" s="193">
        <f t="shared" si="0"/>
        <v>3.636705996359553E-2</v>
      </c>
      <c r="G14" s="124">
        <f t="shared" si="1"/>
        <v>34.937834507026224</v>
      </c>
      <c r="H14" s="180"/>
      <c r="J14" s="14"/>
      <c r="K14" s="14"/>
      <c r="L14" s="68" t="s">
        <v>63</v>
      </c>
      <c r="M14" s="60"/>
      <c r="N14" s="69">
        <v>1278365</v>
      </c>
      <c r="O14" s="196">
        <f t="shared" si="2"/>
        <v>3.636705996359553E-2</v>
      </c>
      <c r="P14" s="69">
        <f t="shared" si="3"/>
        <v>40.469264327489114</v>
      </c>
      <c r="Q14" s="46"/>
      <c r="S14" s="120"/>
      <c r="T14" s="169"/>
      <c r="U14" s="129" t="s">
        <v>63</v>
      </c>
      <c r="V14" s="128"/>
      <c r="W14" s="130">
        <v>1278365</v>
      </c>
      <c r="X14" s="199">
        <f t="shared" si="4"/>
        <v>3.636705996359553E-2</v>
      </c>
      <c r="Y14" s="130">
        <f t="shared" si="5"/>
        <v>22.740322595236282</v>
      </c>
      <c r="Z14" s="174"/>
      <c r="AA14" s="64"/>
      <c r="AB14" s="168">
        <f t="shared" si="6"/>
        <v>98.147421429751617</v>
      </c>
      <c r="AC14" s="167" t="str">
        <f t="shared" si="7"/>
        <v>MB</v>
      </c>
    </row>
    <row r="15" spans="1:29" x14ac:dyDescent="0.3">
      <c r="A15" s="115"/>
      <c r="B15" s="115"/>
      <c r="C15" s="123" t="s">
        <v>62</v>
      </c>
      <c r="D15" s="122"/>
      <c r="E15" s="124">
        <v>1098352</v>
      </c>
      <c r="F15" s="193">
        <f t="shared" si="0"/>
        <v>3.1246031489547257E-2</v>
      </c>
      <c r="G15" s="124">
        <f t="shared" si="1"/>
        <v>30.018062452008053</v>
      </c>
      <c r="H15" s="180"/>
      <c r="J15" s="14"/>
      <c r="K15" s="14"/>
      <c r="L15" s="68" t="s">
        <v>62</v>
      </c>
      <c r="M15" s="60"/>
      <c r="N15" s="69">
        <v>1098352</v>
      </c>
      <c r="O15" s="196">
        <f t="shared" si="2"/>
        <v>3.1246031489547257E-2</v>
      </c>
      <c r="P15" s="69">
        <f t="shared" si="3"/>
        <v>34.770583841568197</v>
      </c>
      <c r="Q15" s="46"/>
      <c r="S15" s="120"/>
      <c r="T15" s="169"/>
      <c r="U15" s="129" t="s">
        <v>62</v>
      </c>
      <c r="V15" s="128"/>
      <c r="W15" s="130">
        <v>1098352</v>
      </c>
      <c r="X15" s="199">
        <f t="shared" si="4"/>
        <v>3.1246031489547257E-2</v>
      </c>
      <c r="Y15" s="130">
        <f t="shared" si="5"/>
        <v>19.538143490413898</v>
      </c>
      <c r="Z15" s="174"/>
      <c r="AA15" s="64"/>
      <c r="AB15" s="168">
        <f t="shared" si="6"/>
        <v>84.326789783990151</v>
      </c>
      <c r="AC15" s="167" t="str">
        <f t="shared" si="7"/>
        <v>SK</v>
      </c>
    </row>
    <row r="16" spans="1:29" x14ac:dyDescent="0.3">
      <c r="A16" s="115"/>
      <c r="B16" s="115"/>
      <c r="C16" s="123" t="s">
        <v>68</v>
      </c>
      <c r="D16" s="122"/>
      <c r="E16" s="124">
        <v>923598</v>
      </c>
      <c r="F16" s="193">
        <f t="shared" si="0"/>
        <v>2.6274611592351876E-2</v>
      </c>
      <c r="G16" s="124">
        <f t="shared" si="1"/>
        <v>25.242019356772449</v>
      </c>
      <c r="H16" s="180"/>
      <c r="J16" s="14"/>
      <c r="K16" s="14"/>
      <c r="L16" s="68" t="s">
        <v>68</v>
      </c>
      <c r="M16" s="60"/>
      <c r="N16" s="69">
        <v>923598</v>
      </c>
      <c r="O16" s="196">
        <f t="shared" si="2"/>
        <v>2.6274611592351876E-2</v>
      </c>
      <c r="P16" s="69">
        <f t="shared" si="3"/>
        <v>29.238387779969173</v>
      </c>
      <c r="Q16" s="46"/>
      <c r="S16" s="120"/>
      <c r="T16" s="169"/>
      <c r="U16" s="129" t="s">
        <v>68</v>
      </c>
      <c r="V16" s="128"/>
      <c r="W16" s="130">
        <v>923598</v>
      </c>
      <c r="X16" s="199">
        <f t="shared" si="4"/>
        <v>2.6274611592351876E-2</v>
      </c>
      <c r="Y16" s="130">
        <f t="shared" si="5"/>
        <v>16.429514628697628</v>
      </c>
      <c r="Z16" s="174"/>
      <c r="AA16" s="64"/>
      <c r="AB16" s="168">
        <f t="shared" si="6"/>
        <v>70.90992176543925</v>
      </c>
      <c r="AC16" s="167" t="str">
        <f t="shared" si="7"/>
        <v>NS</v>
      </c>
    </row>
    <row r="17" spans="1:29" x14ac:dyDescent="0.3">
      <c r="A17" s="115"/>
      <c r="B17" s="115"/>
      <c r="C17" s="123" t="s">
        <v>66</v>
      </c>
      <c r="D17" s="122"/>
      <c r="E17" s="124">
        <v>747101</v>
      </c>
      <c r="F17" s="193">
        <f t="shared" si="0"/>
        <v>2.1253606650574901E-2</v>
      </c>
      <c r="G17" s="124">
        <f t="shared" si="1"/>
        <v>20.418339909207308</v>
      </c>
      <c r="H17" s="180"/>
      <c r="J17" s="14"/>
      <c r="K17" s="14"/>
      <c r="L17" s="68" t="s">
        <v>66</v>
      </c>
      <c r="M17" s="60"/>
      <c r="N17" s="69">
        <v>747101</v>
      </c>
      <c r="O17" s="196">
        <f t="shared" si="2"/>
        <v>2.1253606650574901E-2</v>
      </c>
      <c r="P17" s="69">
        <f t="shared" si="3"/>
        <v>23.651013480759755</v>
      </c>
      <c r="Q17" s="46"/>
      <c r="S17" s="120"/>
      <c r="T17" s="169"/>
      <c r="U17" s="129" t="s">
        <v>66</v>
      </c>
      <c r="V17" s="128"/>
      <c r="W17" s="130">
        <v>747101</v>
      </c>
      <c r="X17" s="199">
        <f t="shared" si="4"/>
        <v>2.1253606650574901E-2</v>
      </c>
      <c r="Y17" s="130">
        <f t="shared" si="5"/>
        <v>13.289880238604484</v>
      </c>
      <c r="Z17" s="174"/>
      <c r="AA17" s="64"/>
      <c r="AB17" s="168">
        <f t="shared" si="6"/>
        <v>57.359233628571545</v>
      </c>
      <c r="AC17" s="167" t="str">
        <f t="shared" si="7"/>
        <v>NB</v>
      </c>
    </row>
    <row r="18" spans="1:29" x14ac:dyDescent="0.3">
      <c r="A18" s="115"/>
      <c r="B18" s="115"/>
      <c r="C18" s="123" t="s">
        <v>69</v>
      </c>
      <c r="D18" s="122"/>
      <c r="E18" s="124">
        <v>519716</v>
      </c>
      <c r="F18" s="193">
        <f t="shared" si="0"/>
        <v>1.4784934612602829E-2</v>
      </c>
      <c r="G18" s="124">
        <f t="shared" si="1"/>
        <v>14.203886682327539</v>
      </c>
      <c r="H18" s="180"/>
      <c r="J18" s="14"/>
      <c r="K18" s="14"/>
      <c r="L18" s="68" t="s">
        <v>69</v>
      </c>
      <c r="M18" s="60"/>
      <c r="N18" s="69">
        <v>519716</v>
      </c>
      <c r="O18" s="196">
        <f t="shared" si="2"/>
        <v>1.4784934612602829E-2</v>
      </c>
      <c r="P18" s="69">
        <f t="shared" si="3"/>
        <v>16.45267523690443</v>
      </c>
      <c r="Q18" s="46"/>
      <c r="S18" s="120"/>
      <c r="T18" s="169"/>
      <c r="U18" s="129" t="s">
        <v>69</v>
      </c>
      <c r="V18" s="128"/>
      <c r="W18" s="130">
        <v>519716</v>
      </c>
      <c r="X18" s="199">
        <f t="shared" si="4"/>
        <v>1.4784934612602829E-2</v>
      </c>
      <c r="Y18" s="130">
        <f t="shared" si="5"/>
        <v>9.2450196132605491</v>
      </c>
      <c r="Z18" s="174"/>
      <c r="AA18" s="64"/>
      <c r="AB18" s="168">
        <f t="shared" si="6"/>
        <v>39.901581532492514</v>
      </c>
      <c r="AC18" s="167" t="str">
        <f t="shared" si="7"/>
        <v>NL</v>
      </c>
    </row>
    <row r="19" spans="1:29" x14ac:dyDescent="0.3">
      <c r="A19" s="115"/>
      <c r="B19" s="115"/>
      <c r="C19" s="123" t="s">
        <v>67</v>
      </c>
      <c r="D19" s="122"/>
      <c r="E19" s="124">
        <v>142907</v>
      </c>
      <c r="F19" s="193">
        <f t="shared" si="0"/>
        <v>4.0654331417220796E-3</v>
      </c>
      <c r="G19" s="124">
        <f t="shared" si="1"/>
        <v>3.9056616192524021</v>
      </c>
      <c r="H19" s="180"/>
      <c r="J19" s="14"/>
      <c r="K19" s="14"/>
      <c r="L19" s="68" t="s">
        <v>67</v>
      </c>
      <c r="M19" s="60"/>
      <c r="N19" s="69">
        <v>142907</v>
      </c>
      <c r="O19" s="196">
        <f t="shared" si="2"/>
        <v>4.0654331417220796E-3</v>
      </c>
      <c r="P19" s="69">
        <f t="shared" si="3"/>
        <v>4.5240140001083313</v>
      </c>
      <c r="Q19" s="46"/>
      <c r="S19" s="120"/>
      <c r="T19" s="169"/>
      <c r="U19" s="129" t="s">
        <v>67</v>
      </c>
      <c r="V19" s="128"/>
      <c r="W19" s="130">
        <v>142907</v>
      </c>
      <c r="X19" s="199">
        <f t="shared" si="4"/>
        <v>4.0654331417220796E-3</v>
      </c>
      <c r="Y19" s="130">
        <f t="shared" si="5"/>
        <v>2.5421153435188164</v>
      </c>
      <c r="Z19" s="174"/>
      <c r="AA19" s="64"/>
      <c r="AB19" s="168">
        <f t="shared" si="6"/>
        <v>10.971790962879549</v>
      </c>
      <c r="AC19" s="167" t="str">
        <f t="shared" si="7"/>
        <v>PE</v>
      </c>
    </row>
    <row r="20" spans="1:29" x14ac:dyDescent="0.3">
      <c r="A20" s="115"/>
      <c r="B20" s="115"/>
      <c r="C20" s="123" t="s">
        <v>70</v>
      </c>
      <c r="D20" s="122"/>
      <c r="E20" s="124">
        <v>41786</v>
      </c>
      <c r="F20" s="193">
        <f t="shared" si="0"/>
        <v>1.1887324571924316E-3</v>
      </c>
      <c r="G20" s="124">
        <f t="shared" si="1"/>
        <v>1.1420152716247691</v>
      </c>
      <c r="H20" s="180"/>
      <c r="J20" s="14"/>
      <c r="K20" s="14"/>
      <c r="L20" s="68" t="s">
        <v>70</v>
      </c>
      <c r="M20" s="60"/>
      <c r="N20" s="69">
        <v>41786</v>
      </c>
      <c r="O20" s="196">
        <f t="shared" si="2"/>
        <v>1.1887324571924316E-3</v>
      </c>
      <c r="P20" s="69">
        <f t="shared" si="3"/>
        <v>1.322821478363738</v>
      </c>
      <c r="Q20" s="46"/>
      <c r="S20" s="120"/>
      <c r="T20" s="169"/>
      <c r="U20" s="129" t="s">
        <v>70</v>
      </c>
      <c r="V20" s="128"/>
      <c r="W20" s="130">
        <v>41786</v>
      </c>
      <c r="X20" s="199">
        <f t="shared" si="4"/>
        <v>1.1887324571924316E-3</v>
      </c>
      <c r="Y20" s="130">
        <f t="shared" si="5"/>
        <v>0.74331440548242744</v>
      </c>
      <c r="Z20" s="174"/>
      <c r="AA20" s="64"/>
      <c r="AB20" s="168">
        <f t="shared" si="6"/>
        <v>3.2081511554709343</v>
      </c>
      <c r="AC20" s="167" t="str">
        <f t="shared" si="7"/>
        <v>NT</v>
      </c>
    </row>
    <row r="21" spans="1:29" x14ac:dyDescent="0.3">
      <c r="A21" s="115"/>
      <c r="B21" s="115"/>
      <c r="C21" s="123" t="s">
        <v>71</v>
      </c>
      <c r="D21" s="122"/>
      <c r="E21" s="124">
        <v>35944</v>
      </c>
      <c r="F21" s="193">
        <f t="shared" si="0"/>
        <v>1.0225386359384665E-3</v>
      </c>
      <c r="G21" s="124">
        <f t="shared" si="1"/>
        <v>0.98235286754608486</v>
      </c>
      <c r="H21" s="180"/>
      <c r="J21" s="14"/>
      <c r="K21" s="14"/>
      <c r="L21" s="68" t="s">
        <v>71</v>
      </c>
      <c r="M21" s="60"/>
      <c r="N21" s="69">
        <v>35944</v>
      </c>
      <c r="O21" s="196">
        <f t="shared" si="2"/>
        <v>1.0225386359384665E-3</v>
      </c>
      <c r="P21" s="69">
        <f t="shared" si="3"/>
        <v>1.1378809940723258</v>
      </c>
      <c r="Q21" s="46"/>
      <c r="S21" s="120"/>
      <c r="T21" s="169"/>
      <c r="U21" s="129" t="s">
        <v>71</v>
      </c>
      <c r="V21" s="128"/>
      <c r="W21" s="130">
        <v>35944</v>
      </c>
      <c r="X21" s="199">
        <f t="shared" si="4"/>
        <v>1.0225386359384665E-3</v>
      </c>
      <c r="Y21" s="130">
        <f t="shared" si="5"/>
        <v>0.63939340905232311</v>
      </c>
      <c r="Z21" s="174"/>
      <c r="AA21" s="64"/>
      <c r="AB21" s="168">
        <f t="shared" si="6"/>
        <v>2.7596272706707339</v>
      </c>
      <c r="AC21" s="167" t="str">
        <f t="shared" si="7"/>
        <v>NV</v>
      </c>
    </row>
    <row r="22" spans="1:29" x14ac:dyDescent="0.3">
      <c r="A22" s="115"/>
      <c r="B22" s="115"/>
      <c r="C22" s="123" t="s">
        <v>74</v>
      </c>
      <c r="D22" s="122"/>
      <c r="E22" s="124">
        <v>35874</v>
      </c>
      <c r="F22" s="193">
        <f t="shared" si="0"/>
        <v>1.0205472686861936E-3</v>
      </c>
      <c r="G22" s="124">
        <f t="shared" si="1"/>
        <v>0.98043976102682628</v>
      </c>
      <c r="H22" s="180"/>
      <c r="J22" s="14"/>
      <c r="K22" s="14"/>
      <c r="L22" s="68" t="s">
        <v>74</v>
      </c>
      <c r="M22" s="60"/>
      <c r="N22" s="69">
        <v>35874</v>
      </c>
      <c r="O22" s="196">
        <f t="shared" si="2"/>
        <v>1.0205472686861936E-3</v>
      </c>
      <c r="P22" s="69">
        <f t="shared" si="3"/>
        <v>1.1356650005939966</v>
      </c>
      <c r="Q22" s="46"/>
      <c r="S22" s="120"/>
      <c r="T22" s="169"/>
      <c r="U22" s="129" t="s">
        <v>74</v>
      </c>
      <c r="V22" s="128"/>
      <c r="W22" s="130">
        <v>35874</v>
      </c>
      <c r="X22" s="199">
        <f t="shared" si="4"/>
        <v>1.0205472686861936E-3</v>
      </c>
      <c r="Y22" s="130">
        <f t="shared" si="5"/>
        <v>0.63814820710947684</v>
      </c>
      <c r="Z22" s="174"/>
      <c r="AA22" s="64"/>
      <c r="AB22" s="168">
        <f t="shared" si="6"/>
        <v>2.7542529687302997</v>
      </c>
      <c r="AC22" s="167" t="str">
        <f t="shared" si="7"/>
        <v>YK</v>
      </c>
    </row>
    <row r="23" spans="1:29" x14ac:dyDescent="0.3">
      <c r="A23" s="115"/>
      <c r="B23" s="115"/>
      <c r="C23" s="181"/>
      <c r="D23" s="182"/>
      <c r="E23" s="182"/>
      <c r="F23" s="140" t="s">
        <v>78</v>
      </c>
      <c r="G23" s="141">
        <f>SUM(G10:G22)+G8</f>
        <v>1478</v>
      </c>
      <c r="H23" s="183"/>
      <c r="J23" s="14"/>
      <c r="K23" s="14"/>
      <c r="L23" s="47"/>
      <c r="M23" s="48"/>
      <c r="N23" s="48"/>
      <c r="O23" s="143" t="s">
        <v>79</v>
      </c>
      <c r="P23" s="144">
        <f>SUM(P10:P22)+P8</f>
        <v>1712</v>
      </c>
      <c r="Q23" s="51"/>
      <c r="S23" s="120"/>
      <c r="T23" s="145"/>
      <c r="U23" s="176"/>
      <c r="V23" s="176"/>
      <c r="W23" s="176"/>
      <c r="X23" s="177" t="s">
        <v>79</v>
      </c>
      <c r="Y23" s="178">
        <f>SUM(Y10:Y22)+Y8</f>
        <v>962</v>
      </c>
      <c r="Z23" s="179"/>
      <c r="AA23" s="64"/>
      <c r="AB23" s="168">
        <f>SUM(AB8:AB22)</f>
        <v>4152</v>
      </c>
      <c r="AC23" s="167"/>
    </row>
    <row r="24" spans="1:29" s="25" customFormat="1" x14ac:dyDescent="0.3">
      <c r="C24" s="151" t="s">
        <v>90</v>
      </c>
      <c r="F24" s="65"/>
      <c r="G24" s="66"/>
      <c r="O24" s="65"/>
      <c r="P24" s="66"/>
    </row>
    <row r="25" spans="1:29" x14ac:dyDescent="0.3">
      <c r="J25" s="25"/>
      <c r="K25" s="25"/>
      <c r="L25" s="25"/>
      <c r="M25" s="25"/>
      <c r="N25" s="25"/>
      <c r="O25" s="65"/>
      <c r="P25" s="66"/>
      <c r="Q25" s="25"/>
    </row>
    <row r="26" spans="1:29" x14ac:dyDescent="0.3">
      <c r="J26" s="25"/>
      <c r="K26" s="25"/>
      <c r="L26" s="25"/>
      <c r="M26" s="25"/>
      <c r="N26" s="25"/>
      <c r="O26" s="65"/>
      <c r="P26" s="66"/>
      <c r="Q26" s="25"/>
    </row>
    <row r="27" spans="1:29" x14ac:dyDescent="0.3">
      <c r="J27" s="25"/>
      <c r="K27" s="25"/>
      <c r="L27" s="25"/>
      <c r="M27" s="25"/>
      <c r="N27" s="25"/>
      <c r="O27" s="65"/>
      <c r="P27" s="66"/>
      <c r="Q27" s="25"/>
    </row>
    <row r="28" spans="1:29" x14ac:dyDescent="0.3">
      <c r="J28" s="25"/>
      <c r="K28" s="25"/>
      <c r="L28" s="25"/>
      <c r="M28" s="25"/>
      <c r="N28" s="25"/>
      <c r="O28" s="65"/>
      <c r="P28" s="66"/>
      <c r="Q28" s="25"/>
    </row>
    <row r="29" spans="1:29" x14ac:dyDescent="0.3">
      <c r="J29" s="25"/>
      <c r="K29" s="25"/>
      <c r="L29" s="25"/>
      <c r="M29" s="25"/>
      <c r="N29" s="25"/>
      <c r="O29" s="25"/>
      <c r="P29" s="25"/>
      <c r="Q29" s="25"/>
    </row>
  </sheetData>
  <pageMargins left="0.7" right="0.7" top="0.75" bottom="0.75" header="0.3" footer="0.3"/>
  <pageSetup paperSize="5" scale="7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A571116C5E4A96359DA1A78D7417" ma:contentTypeVersion="20" ma:contentTypeDescription="Create a new document." ma:contentTypeScope="" ma:versionID="8e9b05762b5196aa794f5e0af1c03bc6">
  <xsd:schema xmlns:xsd="http://www.w3.org/2001/XMLSchema" xmlns:xs="http://www.w3.org/2001/XMLSchema" xmlns:p="http://schemas.microsoft.com/office/2006/metadata/properties" xmlns:ns1="http://schemas.microsoft.com/sharepoint/v3" xmlns:ns2="e78adee6-4dd8-4fb1-9d99-71861f4a1497" xmlns:ns3="715a2770-8091-4ac1-9df7-a84193e6b217" targetNamespace="http://schemas.microsoft.com/office/2006/metadata/properties" ma:root="true" ma:fieldsID="bb25abdba5181de18080b5fc731c0225" ns1:_="" ns2:_="" ns3:_="">
    <xsd:import namespace="http://schemas.microsoft.com/sharepoint/v3"/>
    <xsd:import namespace="e78adee6-4dd8-4fb1-9d99-71861f4a1497"/>
    <xsd:import namespace="715a2770-8091-4ac1-9df7-a84193e6b2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8adee6-4dd8-4fb1-9d99-71861f4a14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04875971-c8bc-4969-97ed-ee03772724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a2770-8091-4ac1-9df7-a84193e6b21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873e5ec-cbdc-4aa9-beba-dfc9093741f2}" ma:internalName="TaxCatchAll" ma:showField="CatchAllData" ma:web="715a2770-8091-4ac1-9df7-a84193e6b2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D148AF-47F4-42E9-BABE-9FC3F7B942DB}"/>
</file>

<file path=customXml/itemProps2.xml><?xml version="1.0" encoding="utf-8"?>
<ds:datastoreItem xmlns:ds="http://schemas.openxmlformats.org/officeDocument/2006/customXml" ds:itemID="{E765CB1B-D186-41F4-81CE-16F6FD865A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Components</vt:lpstr>
      <vt:lpstr>PresoFormat</vt:lpstr>
      <vt:lpstr>FundingModelPres</vt:lpstr>
      <vt:lpstr>Components!Print_Area</vt:lpstr>
      <vt:lpstr>FundingModelPres!Print_Area</vt:lpstr>
      <vt:lpstr>PresoFormat!Print_Area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</dc:creator>
  <cp:lastModifiedBy>pw</cp:lastModifiedBy>
  <cp:lastPrinted>2022-09-01T22:41:54Z</cp:lastPrinted>
  <dcterms:created xsi:type="dcterms:W3CDTF">2022-08-16T16:29:51Z</dcterms:created>
  <dcterms:modified xsi:type="dcterms:W3CDTF">2022-09-20T17:40:46Z</dcterms:modified>
</cp:coreProperties>
</file>